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0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externalReferences>
    <externalReference r:id="rId14"/>
  </externalReferences>
  <definedNames>
    <definedName name="_xlnm.Print_Area" localSheetId="7">авг!$A$1:$H$45</definedName>
    <definedName name="_xlnm.Print_Area" localSheetId="3">апр!$A$1:$H$45</definedName>
    <definedName name="_xlnm.Print_Area" localSheetId="12">год!$A$1:$C$48</definedName>
    <definedName name="_xlnm.Print_Area" localSheetId="11">дек!$A$1:$H$45</definedName>
    <definedName name="_xlnm.Print_Area" localSheetId="6">июль!$A$1:$H$45</definedName>
    <definedName name="_xlnm.Print_Area" localSheetId="5">июнь!$A$1:$H$45</definedName>
    <definedName name="_xlnm.Print_Area" localSheetId="4">май!$A$1:$H$45</definedName>
    <definedName name="_xlnm.Print_Area" localSheetId="2">мар!$A$1:$H$45</definedName>
    <definedName name="_xlnm.Print_Area" localSheetId="10">ноя!$A$1:$H$45</definedName>
    <definedName name="_xlnm.Print_Area" localSheetId="9">окт!$A$1:$H$45</definedName>
    <definedName name="_xlnm.Print_Area" localSheetId="8">сен!$A$1:$H$45</definedName>
    <definedName name="_xlnm.Print_Area" localSheetId="1">фев!$A$1:$H$45</definedName>
    <definedName name="_xlnm.Print_Area" localSheetId="0">янв!$A$1:$H$45</definedName>
  </definedNames>
  <calcPr calcId="162913"/>
</workbook>
</file>

<file path=xl/calcChain.xml><?xml version="1.0" encoding="utf-8"?>
<calcChain xmlns="http://schemas.openxmlformats.org/spreadsheetml/2006/main">
  <c r="C34" i="13" l="1"/>
  <c r="C5" i="13" l="1"/>
  <c r="G31" i="55"/>
  <c r="G34" i="55" s="1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28" i="55" s="1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A33" i="53"/>
  <c r="G34" i="53"/>
  <c r="G27" i="53"/>
  <c r="G26" i="53"/>
  <c r="G25" i="53"/>
  <c r="G24" i="53"/>
  <c r="G23" i="53"/>
  <c r="D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1" i="52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3" i="51"/>
  <c r="G32" i="51"/>
  <c r="C35" i="13" s="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1" i="50"/>
  <c r="G34" i="50" s="1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A33" i="46"/>
  <c r="G34" i="46"/>
  <c r="G27" i="46"/>
  <c r="G26" i="46"/>
  <c r="G25" i="46"/>
  <c r="G24" i="46"/>
  <c r="G23" i="46"/>
  <c r="D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1" i="45"/>
  <c r="G28" i="51" l="1"/>
  <c r="G28" i="52"/>
  <c r="G28" i="47"/>
  <c r="G35" i="47" s="1"/>
  <c r="G28" i="50"/>
  <c r="G35" i="50" s="1"/>
  <c r="G28" i="49"/>
  <c r="G35" i="49" s="1"/>
  <c r="G28" i="46"/>
  <c r="G35" i="46" s="1"/>
  <c r="G28" i="48"/>
  <c r="G35" i="48" s="1"/>
  <c r="G34" i="51"/>
  <c r="G35" i="51" s="1"/>
  <c r="G28" i="53"/>
  <c r="G35" i="53" s="1"/>
  <c r="G28" i="54"/>
  <c r="G35" i="54" s="1"/>
  <c r="C36" i="13"/>
  <c r="G35" i="55"/>
  <c r="G34" i="52"/>
  <c r="G35" i="52" s="1"/>
  <c r="D23" i="45"/>
  <c r="G23" i="45" s="1"/>
  <c r="A33" i="45"/>
  <c r="G34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28" i="45" l="1"/>
  <c r="G35" i="45"/>
  <c r="G31" i="44"/>
  <c r="C8" i="13"/>
  <c r="A33" i="44" l="1"/>
  <c r="G34" i="44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C11" i="13" s="1"/>
  <c r="C31" i="13" l="1"/>
  <c r="G28" i="44"/>
  <c r="G35" i="44" s="1"/>
  <c r="C37" i="13" l="1"/>
  <c r="C38" i="13" l="1"/>
  <c r="C39" i="13" s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<sst xmlns="http://schemas.openxmlformats.org/spreadsheetml/2006/main" count="1230" uniqueCount="116">
  <si>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</si>
  <si>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</si>
  <si>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</si>
  <si>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</si>
  <si>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</si>
  <si>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</si>
  <si>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</si>
  <si>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</si>
  <si>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</si>
  <si>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</si>
  <si>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2 раза в год: весна, осень</t>
  </si>
  <si>
    <t>1 кв.м кровли( ст-ть пересчитана на 1 кв.м. об.пл.)</t>
  </si>
  <si>
    <t>1 раз в год, по мере необходимости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</si>
  <si>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</si>
  <si>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</si>
  <si>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</si>
  <si>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1 раз в месяц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</si>
  <si>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</si>
  <si>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</si>
  <si>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</si>
  <si>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</si>
  <si>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</si>
  <si>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</si>
  <si>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</si>
  <si>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</si>
  <si>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</si>
  <si>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</si>
  <si>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</si>
  <si>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</si>
  <si>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</si>
  <si>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</si>
  <si>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</si>
  <si>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</si>
  <si>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</si>
  <si>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</si>
  <si>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</si>
  <si>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</si>
  <si>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</si>
  <si>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</si>
  <si>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</si>
  <si>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</si>
  <si>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</si>
  <si>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Тариф на 1м2/мес в руб.</t>
  </si>
  <si>
    <t>Текущий ремонт</t>
  </si>
  <si>
    <t>Всего:</t>
  </si>
  <si>
    <t xml:space="preserve">Уборка лестничных площадок и маршей 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</si>
  <si>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</si>
  <si>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</si>
  <si>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</si>
  <si>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 К-8-2 от 01.12.2010 (далее – «Договор») услуги и (или) выполненные работы по содержанию и текущему ремонту общего имущества в  многоквартирном доме № 8 расположенном по адресу г. Рязань ул. Костычева: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</si>
  <si>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</si>
  <si>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</si>
  <si>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</si>
  <si>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</si>
  <si>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</si>
  <si>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</si>
  <si>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>Городцова Е. Б.</t>
  </si>
  <si>
    <t>Осмотр технических этажей, чердаков и подвальных помещений</t>
  </si>
  <si>
    <t xml:space="preserve">Осмотр мест общего пользования </t>
  </si>
  <si>
    <t>Гидравлические испытания системы отопления</t>
  </si>
  <si>
    <t>Промывка системы отопления</t>
  </si>
  <si>
    <t>3 раза в год-вентканалы в МКД с газовыми приборами, раз в год-в МКД с электроплитами</t>
  </si>
  <si>
    <t>1 метр трубопровода</t>
  </si>
  <si>
    <t>по графику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</si>
  <si>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</si>
  <si>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</si>
  <si>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</si>
  <si>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Костычева д. 8,  именуемые в дальнейшем “Заказчик”, в лице  Городцовой  Елены Болиславовны, являющейся собственником квартиры № 43,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</si>
  <si>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</si>
  <si>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</si>
  <si>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</si>
  <si>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</si>
  <si>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</si>
  <si>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</si>
  <si>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</si>
  <si>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одна тысяча сто девяносто девять рублей тридцать пять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</si>
  <si>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</si>
  <si>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</si>
  <si>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семь тысяч сорок семь рублей тридцать четыре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</si>
  <si>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</si>
  <si>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</si>
  <si>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Восемьдесят две тысячи девятьсот сорок четыре рубля сорок четыре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</si>
  <si>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</si>
  <si>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</si>
  <si>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сто шестьдесят пять рублей двенадцать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</si>
  <si>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</si>
  <si>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</si>
  <si>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шестьсот двадцать четыре рубля семнадцать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</si>
  <si>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</si>
  <si>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</si>
  <si>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Девяносто одна тысяча шестьсот сорок восемь рублей двадцать восемь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</si>
  <si>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</si>
  <si>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</si>
  <si>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</si>
  <si>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Девяносто восемь тысяч двести двадцать три рубля сорок две копейки</t>
  </si>
  <si>
    <t>Начислено по договорам с провайдерами</t>
  </si>
  <si>
    <t>Получено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</si>
  <si>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</si>
  <si>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</si>
  <si>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восемнадцать тысяч триста пятьдесят девять рублей семь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</si>
  <si>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</si>
  <si>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</si>
  <si>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Девяносто пять тысяч пятьсот семьдесят два рубля пятьдесят одна копейка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</si>
  <si>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</si>
  <si>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</si>
  <si>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сто двадцать два рубля двадцать три копейки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</si>
  <si>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</si>
  <si>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</si>
  <si>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семьсот семьдесят четыре рубля двадцать пять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</si>
  <si>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</si>
  <si>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</si>
  <si>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</si>
  <si>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шесть тысяч шестьсот двадцать девять рублей восемь копеек</t>
  </si>
  <si>
    <t>Доходы и расходы ООО КА "Ирбис"  по управлению и обслуживанию МКД ул. Костычева д. 8                                                                       январь-декабрь</t>
  </si>
  <si>
    <t>Подано исковых заявлений за 2022г. (шт.)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</si>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</sst>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color indexed="8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vertical="center"/>
    </xf>
    <xf numFmtId="0" fontId="7" fillId="0" borderId="4" xfId="0" applyFont="1" applyFill="1" applyBorder="1"/>
    <xf numFmtId="0" fontId="9" fillId="0" borderId="0" xfId="0" applyFont="1"/>
    <xf numFmtId="2" fontId="2" fillId="2" borderId="0" xfId="0" applyNumberFormat="1" applyFont="1" applyFill="1"/>
    <xf numFmtId="2" fontId="7" fillId="0" borderId="0" xfId="0" applyNumberFormat="1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wrapText="1"/>
    </xf>
    <xf numFmtId="0" fontId="1" fillId="0" borderId="5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justify" wrapText="1"/>
    </xf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/>
    <xf numFmtId="0" fontId="11" fillId="0" borderId="0" xfId="0" applyFont="1" applyAlignment="1"/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5;&#1085;&#1072;-&#1087;&#1082;\&#1089;&#1077;&#1090;&#1077;&#1074;&#1072;&#1103;\&#1069;&#1050;&#1054;&#1053;&#1054;&#1052;&#1048;&#1063;&#1045;&#1057;&#1050;&#1048;&#1049;%20&#1054;&#1058;&#1044;&#1045;&#1051;\&#1060;&#1048;&#1053;%20&#1055;&#1051;&#1040;&#1053;%202022\&#1040;&#1082;&#1090;&#1099;%202022\&#1082;&#1086;&#1089;&#1090;&#1099;&#1095;&#1077;&#1074;&#1072;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"/>
      <sheetName val="апр"/>
      <sheetName val="май"/>
      <sheetName val="июнь"/>
      <sheetName val="июль"/>
      <sheetName val="авг"/>
      <sheetName val="сен"/>
      <sheetName val="окт"/>
      <sheetName val="ноя"/>
      <sheetName val="дек"/>
      <sheetName val="год"/>
    </sheetNames>
    <sheetDataSet>
      <sheetData sheetId="0">
        <row r="31">
          <cell r="G31">
            <v>2509.58</v>
          </cell>
        </row>
      </sheetData>
      <sheetData sheetId="1">
        <row r="31">
          <cell r="G31">
            <v>6674.96</v>
          </cell>
        </row>
      </sheetData>
      <sheetData sheetId="2">
        <row r="31">
          <cell r="G31">
            <v>12572.06</v>
          </cell>
        </row>
      </sheetData>
      <sheetData sheetId="3">
        <row r="31">
          <cell r="G31">
            <v>5792.74</v>
          </cell>
        </row>
      </sheetData>
      <sheetData sheetId="4">
        <row r="31">
          <cell r="G31">
            <v>3251.79</v>
          </cell>
        </row>
      </sheetData>
      <sheetData sheetId="5">
        <row r="31">
          <cell r="G31">
            <v>21275.9</v>
          </cell>
        </row>
      </sheetData>
      <sheetData sheetId="6">
        <row r="31">
          <cell r="G31">
            <v>27225.5</v>
          </cell>
        </row>
      </sheetData>
      <sheetData sheetId="7">
        <row r="31">
          <cell r="G31">
            <v>2055.15</v>
          </cell>
        </row>
      </sheetData>
      <sheetData sheetId="8">
        <row r="31">
          <cell r="G31">
            <v>24574.59</v>
          </cell>
        </row>
      </sheetData>
      <sheetData sheetId="9">
        <row r="31">
          <cell r="G31">
            <v>4124.3100000000004</v>
          </cell>
        </row>
      </sheetData>
      <sheetData sheetId="10">
        <row r="31">
          <cell r="G31">
            <v>776.33</v>
          </cell>
        </row>
      </sheetData>
      <sheetData sheetId="11">
        <row r="31">
          <cell r="G31">
            <v>39964.46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47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44592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0.32</v>
      </c>
      <c r="E8" s="10">
        <v>3909.6</v>
      </c>
      <c r="F8" s="7" t="s">
        <v>9</v>
      </c>
      <c r="G8" s="51">
        <f>D8*E8</f>
        <v>1251.0719999999999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0.15</v>
      </c>
      <c r="E10" s="10">
        <v>3909.6</v>
      </c>
      <c r="F10" s="7" t="s">
        <v>12</v>
      </c>
      <c r="G10" s="51">
        <f t="shared" si="1"/>
        <v>586.43999999999994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0.19</v>
      </c>
      <c r="E13" s="10">
        <v>3909.6</v>
      </c>
      <c r="F13" s="7" t="s">
        <v>22</v>
      </c>
      <c r="G13" s="51">
        <f t="shared" si="1"/>
        <v>742.82399999999996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0.17</v>
      </c>
      <c r="E14" s="10">
        <v>3909.6</v>
      </c>
      <c r="F14" s="7" t="s">
        <v>10</v>
      </c>
      <c r="G14" s="51">
        <f t="shared" si="1"/>
        <v>664.63200000000006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0.18</v>
      </c>
      <c r="E15" s="10">
        <v>3909.6</v>
      </c>
      <c r="F15" s="7" t="s">
        <v>19</v>
      </c>
      <c r="G15" s="51">
        <f t="shared" si="1"/>
        <v>703.72799999999995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</v>
      </c>
      <c r="E16" s="10">
        <v>3909.6</v>
      </c>
      <c r="F16" s="7" t="s">
        <v>22</v>
      </c>
      <c r="G16" s="51">
        <f t="shared" si="1"/>
        <v>1954.8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0.42</v>
      </c>
      <c r="E17" s="10">
        <v>3909.6</v>
      </c>
      <c r="F17" s="7"/>
      <c r="G17" s="51">
        <f t="shared" si="1"/>
        <v>1642.0319999999999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</v>
      </c>
      <c r="E20" s="10">
        <v>3909.6</v>
      </c>
      <c r="F20" s="7" t="s">
        <v>19</v>
      </c>
      <c r="G20" s="51">
        <f t="shared" si="1"/>
        <v>1954.8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2.97</v>
      </c>
      <c r="E22" s="10">
        <v>3909.6</v>
      </c>
      <c r="F22" s="7" t="s">
        <v>34</v>
      </c>
      <c r="G22" s="51">
        <f t="shared" si="1"/>
        <v>11611.512000000001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v>5883</v>
      </c>
      <c r="E23" s="10">
        <v>2</v>
      </c>
      <c r="F23" s="14" t="s">
        <v>22</v>
      </c>
      <c r="G23" s="51">
        <f t="shared" si="1"/>
        <v>11766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1.58</v>
      </c>
      <c r="E24" s="10">
        <v>3909.6</v>
      </c>
      <c r="F24" s="14" t="s">
        <v>22</v>
      </c>
      <c r="G24" s="51">
        <f t="shared" si="1"/>
        <v>6177.1680000000006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0.13</v>
      </c>
      <c r="E25" s="10">
        <v>3909.6</v>
      </c>
      <c r="F25" s="14" t="s">
        <v>22</v>
      </c>
      <c r="G25" s="51">
        <f t="shared" si="1"/>
        <v>508.24799999999999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1.23</v>
      </c>
      <c r="E26" s="10">
        <v>3909.6</v>
      </c>
      <c r="F26" s="14" t="s">
        <v>22</v>
      </c>
      <c r="G26" s="51">
        <f t="shared" si="1"/>
        <v>4808.808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68689.766000000003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2103.2+406.38</f>
        <v>2509.58</v>
      </c>
    </row>
    <row r="32" spans="1:7" s="21" customFormat="1" ht="36.6" hidden="1" customHeight="1" x14ac:dyDescent="0.25">
      <c r="A32" s="23">
        <v>2</v>
      </c>
      <c r="B32" s="47" t="s">
        <v>59</v>
      </c>
      <c r="C32" s="48" t="s">
        <v>62</v>
      </c>
      <c r="D32" s="49">
        <v>14.06</v>
      </c>
      <c r="E32" s="49">
        <v>1800</v>
      </c>
      <c r="F32" s="50" t="s">
        <v>63</v>
      </c>
      <c r="G32" s="20"/>
    </row>
    <row r="33" spans="1:8" s="21" customFormat="1" ht="34.5" hidden="1" customHeight="1" x14ac:dyDescent="0.25">
      <c r="A33" s="23">
        <f>A32+1</f>
        <v>3</v>
      </c>
      <c r="B33" s="47" t="s">
        <v>60</v>
      </c>
      <c r="C33" s="48" t="s">
        <v>62</v>
      </c>
      <c r="D33" s="49">
        <v>10.14</v>
      </c>
      <c r="E33" s="49">
        <v>1800</v>
      </c>
      <c r="F33" s="50" t="s">
        <v>63</v>
      </c>
      <c r="G33" s="20"/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2509.58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71199.346000000005</v>
      </c>
    </row>
    <row r="36" spans="1:8" ht="33.75" customHeight="1" x14ac:dyDescent="0.3">
      <c r="A36" s="80" t="s">
        <v>74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75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5" right="0.26" top="0.31496062992125984" bottom="0.27559055118110237" header="0.19685039370078741" footer="0.15748031496062992"/>
  <pageSetup paperSize="9" scale="5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9" zoomScale="75" zoomScaleNormal="85" zoomScaleSheetLayoutView="7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104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44865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47.25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31.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47.25" x14ac:dyDescent="0.25">
      <c r="A27" s="17">
        <f t="shared" si="0"/>
        <v>20</v>
      </c>
      <c r="B27" s="18" t="s">
        <v>92</v>
      </c>
      <c r="C27" s="19" t="s">
        <v>8</v>
      </c>
      <c r="D27" s="20">
        <v>3.31</v>
      </c>
      <c r="E27" s="10">
        <v>3909.6</v>
      </c>
      <c r="F27" s="53" t="s">
        <v>22</v>
      </c>
      <c r="G27" s="51">
        <f t="shared" si="1"/>
        <v>12940.776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70997.918000000005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4124.3100000000004</v>
      </c>
    </row>
    <row r="32" spans="1:7" s="21" customFormat="1" ht="36.6" hidden="1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hidden="1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4124.3100000000004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75122.228000000003</v>
      </c>
    </row>
    <row r="36" spans="1:8" ht="33.75" customHeight="1" x14ac:dyDescent="0.3">
      <c r="A36" s="80" t="s">
        <v>103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105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9" zoomScale="75" zoomScaleNormal="85" zoomScaleSheetLayoutView="7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107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44895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47.25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31.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47.25" x14ac:dyDescent="0.25">
      <c r="A27" s="17">
        <f t="shared" si="0"/>
        <v>20</v>
      </c>
      <c r="B27" s="18" t="s">
        <v>92</v>
      </c>
      <c r="C27" s="19" t="s">
        <v>8</v>
      </c>
      <c r="D27" s="20">
        <v>3.31</v>
      </c>
      <c r="E27" s="10">
        <v>3909.6</v>
      </c>
      <c r="F27" s="53" t="s">
        <v>22</v>
      </c>
      <c r="G27" s="51">
        <f t="shared" si="1"/>
        <v>12940.776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70997.918000000005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776.33</v>
      </c>
    </row>
    <row r="32" spans="1:7" s="21" customFormat="1" ht="36.6" hidden="1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hidden="1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776.33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71774.248000000007</v>
      </c>
    </row>
    <row r="36" spans="1:8" ht="33.75" customHeight="1" x14ac:dyDescent="0.3">
      <c r="A36" s="80" t="s">
        <v>106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108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75" zoomScaleNormal="85" zoomScaleSheetLayoutView="7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111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44926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47.25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31.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47.25" x14ac:dyDescent="0.25">
      <c r="A27" s="17">
        <f t="shared" si="0"/>
        <v>20</v>
      </c>
      <c r="B27" s="18" t="s">
        <v>110</v>
      </c>
      <c r="C27" s="19" t="s">
        <v>8</v>
      </c>
      <c r="D27" s="20">
        <v>3.58</v>
      </c>
      <c r="E27" s="10">
        <v>3909.6</v>
      </c>
      <c r="F27" s="53" t="s">
        <v>22</v>
      </c>
      <c r="G27" s="51">
        <f t="shared" si="1"/>
        <v>13996.368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72053.509999999995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11275.57+3300</f>
        <v>14575.57</v>
      </c>
    </row>
    <row r="32" spans="1:7" s="21" customFormat="1" ht="36.6" hidden="1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hidden="1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14575.57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86629.079999999987</v>
      </c>
    </row>
    <row r="36" spans="1:8" ht="33.75" customHeight="1" x14ac:dyDescent="0.3">
      <c r="A36" s="80" t="s">
        <v>109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112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topLeftCell="A10" zoomScale="70" zoomScaleNormal="70" workbookViewId="0">
      <selection activeCell="E24" sqref="E24"/>
    </sheetView>
  </sheetViews>
  <sheetFormatPr defaultRowHeight="15.75" x14ac:dyDescent="0.25"/>
  <cols>
    <col min="1" max="1" width="5.85546875" style="5" customWidth="1"/>
    <col min="2" max="2" width="100" style="5" customWidth="1"/>
    <col min="3" max="3" width="33.7109375" style="44" customWidth="1"/>
    <col min="4" max="6" width="33.7109375" style="5" customWidth="1"/>
    <col min="7" max="246" width="9.140625" style="5"/>
    <col min="247" max="247" width="5.85546875" style="5" customWidth="1"/>
    <col min="248" max="248" width="8.140625" style="5" customWidth="1"/>
    <col min="249" max="249" width="48" style="5" customWidth="1"/>
    <col min="250" max="250" width="22.5703125" style="5" customWidth="1"/>
    <col min="251" max="251" width="14.7109375" style="5" customWidth="1"/>
    <col min="252" max="252" width="12.42578125" style="5" customWidth="1"/>
    <col min="253" max="253" width="23.7109375" style="5" customWidth="1"/>
    <col min="254" max="255" width="15.5703125" style="5" customWidth="1"/>
    <col min="256" max="502" width="9.140625" style="5"/>
    <col min="503" max="503" width="5.85546875" style="5" customWidth="1"/>
    <col min="504" max="504" width="8.140625" style="5" customWidth="1"/>
    <col min="505" max="505" width="48" style="5" customWidth="1"/>
    <col min="506" max="506" width="22.5703125" style="5" customWidth="1"/>
    <col min="507" max="507" width="14.7109375" style="5" customWidth="1"/>
    <col min="508" max="508" width="12.42578125" style="5" customWidth="1"/>
    <col min="509" max="509" width="23.7109375" style="5" customWidth="1"/>
    <col min="510" max="511" width="15.5703125" style="5" customWidth="1"/>
    <col min="512" max="758" width="9.140625" style="5"/>
    <col min="759" max="759" width="5.85546875" style="5" customWidth="1"/>
    <col min="760" max="760" width="8.140625" style="5" customWidth="1"/>
    <col min="761" max="761" width="48" style="5" customWidth="1"/>
    <col min="762" max="762" width="22.5703125" style="5" customWidth="1"/>
    <col min="763" max="763" width="14.7109375" style="5" customWidth="1"/>
    <col min="764" max="764" width="12.42578125" style="5" customWidth="1"/>
    <col min="765" max="765" width="23.7109375" style="5" customWidth="1"/>
    <col min="766" max="767" width="15.5703125" style="5" customWidth="1"/>
    <col min="768" max="1014" width="9.140625" style="5"/>
    <col min="1015" max="1015" width="5.85546875" style="5" customWidth="1"/>
    <col min="1016" max="1016" width="8.140625" style="5" customWidth="1"/>
    <col min="1017" max="1017" width="48" style="5" customWidth="1"/>
    <col min="1018" max="1018" width="22.5703125" style="5" customWidth="1"/>
    <col min="1019" max="1019" width="14.7109375" style="5" customWidth="1"/>
    <col min="1020" max="1020" width="12.42578125" style="5" customWidth="1"/>
    <col min="1021" max="1021" width="23.7109375" style="5" customWidth="1"/>
    <col min="1022" max="1023" width="15.5703125" style="5" customWidth="1"/>
    <col min="1024" max="1270" width="9.140625" style="5"/>
    <col min="1271" max="1271" width="5.85546875" style="5" customWidth="1"/>
    <col min="1272" max="1272" width="8.140625" style="5" customWidth="1"/>
    <col min="1273" max="1273" width="48" style="5" customWidth="1"/>
    <col min="1274" max="1274" width="22.5703125" style="5" customWidth="1"/>
    <col min="1275" max="1275" width="14.7109375" style="5" customWidth="1"/>
    <col min="1276" max="1276" width="12.42578125" style="5" customWidth="1"/>
    <col min="1277" max="1277" width="23.7109375" style="5" customWidth="1"/>
    <col min="1278" max="1279" width="15.5703125" style="5" customWidth="1"/>
    <col min="1280" max="1526" width="9.140625" style="5"/>
    <col min="1527" max="1527" width="5.85546875" style="5" customWidth="1"/>
    <col min="1528" max="1528" width="8.140625" style="5" customWidth="1"/>
    <col min="1529" max="1529" width="48" style="5" customWidth="1"/>
    <col min="1530" max="1530" width="22.5703125" style="5" customWidth="1"/>
    <col min="1531" max="1531" width="14.7109375" style="5" customWidth="1"/>
    <col min="1532" max="1532" width="12.42578125" style="5" customWidth="1"/>
    <col min="1533" max="1533" width="23.7109375" style="5" customWidth="1"/>
    <col min="1534" max="1535" width="15.5703125" style="5" customWidth="1"/>
    <col min="1536" max="1782" width="9.140625" style="5"/>
    <col min="1783" max="1783" width="5.85546875" style="5" customWidth="1"/>
    <col min="1784" max="1784" width="8.140625" style="5" customWidth="1"/>
    <col min="1785" max="1785" width="48" style="5" customWidth="1"/>
    <col min="1786" max="1786" width="22.5703125" style="5" customWidth="1"/>
    <col min="1787" max="1787" width="14.7109375" style="5" customWidth="1"/>
    <col min="1788" max="1788" width="12.42578125" style="5" customWidth="1"/>
    <col min="1789" max="1789" width="23.7109375" style="5" customWidth="1"/>
    <col min="1790" max="1791" width="15.5703125" style="5" customWidth="1"/>
    <col min="1792" max="2038" width="9.140625" style="5"/>
    <col min="2039" max="2039" width="5.85546875" style="5" customWidth="1"/>
    <col min="2040" max="2040" width="8.140625" style="5" customWidth="1"/>
    <col min="2041" max="2041" width="48" style="5" customWidth="1"/>
    <col min="2042" max="2042" width="22.5703125" style="5" customWidth="1"/>
    <col min="2043" max="2043" width="14.7109375" style="5" customWidth="1"/>
    <col min="2044" max="2044" width="12.42578125" style="5" customWidth="1"/>
    <col min="2045" max="2045" width="23.7109375" style="5" customWidth="1"/>
    <col min="2046" max="2047" width="15.5703125" style="5" customWidth="1"/>
    <col min="2048" max="2294" width="9.140625" style="5"/>
    <col min="2295" max="2295" width="5.85546875" style="5" customWidth="1"/>
    <col min="2296" max="2296" width="8.140625" style="5" customWidth="1"/>
    <col min="2297" max="2297" width="48" style="5" customWidth="1"/>
    <col min="2298" max="2298" width="22.5703125" style="5" customWidth="1"/>
    <col min="2299" max="2299" width="14.7109375" style="5" customWidth="1"/>
    <col min="2300" max="2300" width="12.42578125" style="5" customWidth="1"/>
    <col min="2301" max="2301" width="23.7109375" style="5" customWidth="1"/>
    <col min="2302" max="2303" width="15.5703125" style="5" customWidth="1"/>
    <col min="2304" max="2550" width="9.140625" style="5"/>
    <col min="2551" max="2551" width="5.85546875" style="5" customWidth="1"/>
    <col min="2552" max="2552" width="8.140625" style="5" customWidth="1"/>
    <col min="2553" max="2553" width="48" style="5" customWidth="1"/>
    <col min="2554" max="2554" width="22.5703125" style="5" customWidth="1"/>
    <col min="2555" max="2555" width="14.7109375" style="5" customWidth="1"/>
    <col min="2556" max="2556" width="12.42578125" style="5" customWidth="1"/>
    <col min="2557" max="2557" width="23.7109375" style="5" customWidth="1"/>
    <col min="2558" max="2559" width="15.5703125" style="5" customWidth="1"/>
    <col min="2560" max="2806" width="9.140625" style="5"/>
    <col min="2807" max="2807" width="5.85546875" style="5" customWidth="1"/>
    <col min="2808" max="2808" width="8.140625" style="5" customWidth="1"/>
    <col min="2809" max="2809" width="48" style="5" customWidth="1"/>
    <col min="2810" max="2810" width="22.5703125" style="5" customWidth="1"/>
    <col min="2811" max="2811" width="14.7109375" style="5" customWidth="1"/>
    <col min="2812" max="2812" width="12.42578125" style="5" customWidth="1"/>
    <col min="2813" max="2813" width="23.7109375" style="5" customWidth="1"/>
    <col min="2814" max="2815" width="15.5703125" style="5" customWidth="1"/>
    <col min="2816" max="3062" width="9.140625" style="5"/>
    <col min="3063" max="3063" width="5.85546875" style="5" customWidth="1"/>
    <col min="3064" max="3064" width="8.140625" style="5" customWidth="1"/>
    <col min="3065" max="3065" width="48" style="5" customWidth="1"/>
    <col min="3066" max="3066" width="22.5703125" style="5" customWidth="1"/>
    <col min="3067" max="3067" width="14.7109375" style="5" customWidth="1"/>
    <col min="3068" max="3068" width="12.42578125" style="5" customWidth="1"/>
    <col min="3069" max="3069" width="23.7109375" style="5" customWidth="1"/>
    <col min="3070" max="3071" width="15.5703125" style="5" customWidth="1"/>
    <col min="3072" max="3318" width="9.140625" style="5"/>
    <col min="3319" max="3319" width="5.85546875" style="5" customWidth="1"/>
    <col min="3320" max="3320" width="8.140625" style="5" customWidth="1"/>
    <col min="3321" max="3321" width="48" style="5" customWidth="1"/>
    <col min="3322" max="3322" width="22.5703125" style="5" customWidth="1"/>
    <col min="3323" max="3323" width="14.7109375" style="5" customWidth="1"/>
    <col min="3324" max="3324" width="12.42578125" style="5" customWidth="1"/>
    <col min="3325" max="3325" width="23.7109375" style="5" customWidth="1"/>
    <col min="3326" max="3327" width="15.5703125" style="5" customWidth="1"/>
    <col min="3328" max="3574" width="9.140625" style="5"/>
    <col min="3575" max="3575" width="5.85546875" style="5" customWidth="1"/>
    <col min="3576" max="3576" width="8.140625" style="5" customWidth="1"/>
    <col min="3577" max="3577" width="48" style="5" customWidth="1"/>
    <col min="3578" max="3578" width="22.5703125" style="5" customWidth="1"/>
    <col min="3579" max="3579" width="14.7109375" style="5" customWidth="1"/>
    <col min="3580" max="3580" width="12.42578125" style="5" customWidth="1"/>
    <col min="3581" max="3581" width="23.7109375" style="5" customWidth="1"/>
    <col min="3582" max="3583" width="15.5703125" style="5" customWidth="1"/>
    <col min="3584" max="3830" width="9.140625" style="5"/>
    <col min="3831" max="3831" width="5.85546875" style="5" customWidth="1"/>
    <col min="3832" max="3832" width="8.140625" style="5" customWidth="1"/>
    <col min="3833" max="3833" width="48" style="5" customWidth="1"/>
    <col min="3834" max="3834" width="22.5703125" style="5" customWidth="1"/>
    <col min="3835" max="3835" width="14.7109375" style="5" customWidth="1"/>
    <col min="3836" max="3836" width="12.42578125" style="5" customWidth="1"/>
    <col min="3837" max="3837" width="23.7109375" style="5" customWidth="1"/>
    <col min="3838" max="3839" width="15.5703125" style="5" customWidth="1"/>
    <col min="3840" max="4086" width="9.140625" style="5"/>
    <col min="4087" max="4087" width="5.85546875" style="5" customWidth="1"/>
    <col min="4088" max="4088" width="8.140625" style="5" customWidth="1"/>
    <col min="4089" max="4089" width="48" style="5" customWidth="1"/>
    <col min="4090" max="4090" width="22.5703125" style="5" customWidth="1"/>
    <col min="4091" max="4091" width="14.7109375" style="5" customWidth="1"/>
    <col min="4092" max="4092" width="12.42578125" style="5" customWidth="1"/>
    <col min="4093" max="4093" width="23.7109375" style="5" customWidth="1"/>
    <col min="4094" max="4095" width="15.5703125" style="5" customWidth="1"/>
    <col min="4096" max="4342" width="9.140625" style="5"/>
    <col min="4343" max="4343" width="5.85546875" style="5" customWidth="1"/>
    <col min="4344" max="4344" width="8.140625" style="5" customWidth="1"/>
    <col min="4345" max="4345" width="48" style="5" customWidth="1"/>
    <col min="4346" max="4346" width="22.5703125" style="5" customWidth="1"/>
    <col min="4347" max="4347" width="14.7109375" style="5" customWidth="1"/>
    <col min="4348" max="4348" width="12.42578125" style="5" customWidth="1"/>
    <col min="4349" max="4349" width="23.7109375" style="5" customWidth="1"/>
    <col min="4350" max="4351" width="15.5703125" style="5" customWidth="1"/>
    <col min="4352" max="4598" width="9.140625" style="5"/>
    <col min="4599" max="4599" width="5.85546875" style="5" customWidth="1"/>
    <col min="4600" max="4600" width="8.140625" style="5" customWidth="1"/>
    <col min="4601" max="4601" width="48" style="5" customWidth="1"/>
    <col min="4602" max="4602" width="22.5703125" style="5" customWidth="1"/>
    <col min="4603" max="4603" width="14.7109375" style="5" customWidth="1"/>
    <col min="4604" max="4604" width="12.42578125" style="5" customWidth="1"/>
    <col min="4605" max="4605" width="23.7109375" style="5" customWidth="1"/>
    <col min="4606" max="4607" width="15.5703125" style="5" customWidth="1"/>
    <col min="4608" max="4854" width="9.140625" style="5"/>
    <col min="4855" max="4855" width="5.85546875" style="5" customWidth="1"/>
    <col min="4856" max="4856" width="8.140625" style="5" customWidth="1"/>
    <col min="4857" max="4857" width="48" style="5" customWidth="1"/>
    <col min="4858" max="4858" width="22.5703125" style="5" customWidth="1"/>
    <col min="4859" max="4859" width="14.7109375" style="5" customWidth="1"/>
    <col min="4860" max="4860" width="12.42578125" style="5" customWidth="1"/>
    <col min="4861" max="4861" width="23.7109375" style="5" customWidth="1"/>
    <col min="4862" max="4863" width="15.5703125" style="5" customWidth="1"/>
    <col min="4864" max="5110" width="9.140625" style="5"/>
    <col min="5111" max="5111" width="5.85546875" style="5" customWidth="1"/>
    <col min="5112" max="5112" width="8.140625" style="5" customWidth="1"/>
    <col min="5113" max="5113" width="48" style="5" customWidth="1"/>
    <col min="5114" max="5114" width="22.5703125" style="5" customWidth="1"/>
    <col min="5115" max="5115" width="14.7109375" style="5" customWidth="1"/>
    <col min="5116" max="5116" width="12.42578125" style="5" customWidth="1"/>
    <col min="5117" max="5117" width="23.7109375" style="5" customWidth="1"/>
    <col min="5118" max="5119" width="15.5703125" style="5" customWidth="1"/>
    <col min="5120" max="5366" width="9.140625" style="5"/>
    <col min="5367" max="5367" width="5.85546875" style="5" customWidth="1"/>
    <col min="5368" max="5368" width="8.140625" style="5" customWidth="1"/>
    <col min="5369" max="5369" width="48" style="5" customWidth="1"/>
    <col min="5370" max="5370" width="22.5703125" style="5" customWidth="1"/>
    <col min="5371" max="5371" width="14.7109375" style="5" customWidth="1"/>
    <col min="5372" max="5372" width="12.42578125" style="5" customWidth="1"/>
    <col min="5373" max="5373" width="23.7109375" style="5" customWidth="1"/>
    <col min="5374" max="5375" width="15.5703125" style="5" customWidth="1"/>
    <col min="5376" max="5622" width="9.140625" style="5"/>
    <col min="5623" max="5623" width="5.85546875" style="5" customWidth="1"/>
    <col min="5624" max="5624" width="8.140625" style="5" customWidth="1"/>
    <col min="5625" max="5625" width="48" style="5" customWidth="1"/>
    <col min="5626" max="5626" width="22.5703125" style="5" customWidth="1"/>
    <col min="5627" max="5627" width="14.7109375" style="5" customWidth="1"/>
    <col min="5628" max="5628" width="12.42578125" style="5" customWidth="1"/>
    <col min="5629" max="5629" width="23.7109375" style="5" customWidth="1"/>
    <col min="5630" max="5631" width="15.5703125" style="5" customWidth="1"/>
    <col min="5632" max="5878" width="9.140625" style="5"/>
    <col min="5879" max="5879" width="5.85546875" style="5" customWidth="1"/>
    <col min="5880" max="5880" width="8.140625" style="5" customWidth="1"/>
    <col min="5881" max="5881" width="48" style="5" customWidth="1"/>
    <col min="5882" max="5882" width="22.5703125" style="5" customWidth="1"/>
    <col min="5883" max="5883" width="14.7109375" style="5" customWidth="1"/>
    <col min="5884" max="5884" width="12.42578125" style="5" customWidth="1"/>
    <col min="5885" max="5885" width="23.7109375" style="5" customWidth="1"/>
    <col min="5886" max="5887" width="15.5703125" style="5" customWidth="1"/>
    <col min="5888" max="6134" width="9.140625" style="5"/>
    <col min="6135" max="6135" width="5.85546875" style="5" customWidth="1"/>
    <col min="6136" max="6136" width="8.140625" style="5" customWidth="1"/>
    <col min="6137" max="6137" width="48" style="5" customWidth="1"/>
    <col min="6138" max="6138" width="22.5703125" style="5" customWidth="1"/>
    <col min="6139" max="6139" width="14.7109375" style="5" customWidth="1"/>
    <col min="6140" max="6140" width="12.42578125" style="5" customWidth="1"/>
    <col min="6141" max="6141" width="23.7109375" style="5" customWidth="1"/>
    <col min="6142" max="6143" width="15.5703125" style="5" customWidth="1"/>
    <col min="6144" max="6390" width="9.140625" style="5"/>
    <col min="6391" max="6391" width="5.85546875" style="5" customWidth="1"/>
    <col min="6392" max="6392" width="8.140625" style="5" customWidth="1"/>
    <col min="6393" max="6393" width="48" style="5" customWidth="1"/>
    <col min="6394" max="6394" width="22.5703125" style="5" customWidth="1"/>
    <col min="6395" max="6395" width="14.7109375" style="5" customWidth="1"/>
    <col min="6396" max="6396" width="12.42578125" style="5" customWidth="1"/>
    <col min="6397" max="6397" width="23.7109375" style="5" customWidth="1"/>
    <col min="6398" max="6399" width="15.5703125" style="5" customWidth="1"/>
    <col min="6400" max="6646" width="9.140625" style="5"/>
    <col min="6647" max="6647" width="5.85546875" style="5" customWidth="1"/>
    <col min="6648" max="6648" width="8.140625" style="5" customWidth="1"/>
    <col min="6649" max="6649" width="48" style="5" customWidth="1"/>
    <col min="6650" max="6650" width="22.5703125" style="5" customWidth="1"/>
    <col min="6651" max="6651" width="14.7109375" style="5" customWidth="1"/>
    <col min="6652" max="6652" width="12.42578125" style="5" customWidth="1"/>
    <col min="6653" max="6653" width="23.7109375" style="5" customWidth="1"/>
    <col min="6654" max="6655" width="15.5703125" style="5" customWidth="1"/>
    <col min="6656" max="6902" width="9.140625" style="5"/>
    <col min="6903" max="6903" width="5.85546875" style="5" customWidth="1"/>
    <col min="6904" max="6904" width="8.140625" style="5" customWidth="1"/>
    <col min="6905" max="6905" width="48" style="5" customWidth="1"/>
    <col min="6906" max="6906" width="22.5703125" style="5" customWidth="1"/>
    <col min="6907" max="6907" width="14.7109375" style="5" customWidth="1"/>
    <col min="6908" max="6908" width="12.42578125" style="5" customWidth="1"/>
    <col min="6909" max="6909" width="23.7109375" style="5" customWidth="1"/>
    <col min="6910" max="6911" width="15.5703125" style="5" customWidth="1"/>
    <col min="6912" max="7158" width="9.140625" style="5"/>
    <col min="7159" max="7159" width="5.85546875" style="5" customWidth="1"/>
    <col min="7160" max="7160" width="8.140625" style="5" customWidth="1"/>
    <col min="7161" max="7161" width="48" style="5" customWidth="1"/>
    <col min="7162" max="7162" width="22.5703125" style="5" customWidth="1"/>
    <col min="7163" max="7163" width="14.7109375" style="5" customWidth="1"/>
    <col min="7164" max="7164" width="12.42578125" style="5" customWidth="1"/>
    <col min="7165" max="7165" width="23.7109375" style="5" customWidth="1"/>
    <col min="7166" max="7167" width="15.5703125" style="5" customWidth="1"/>
    <col min="7168" max="7414" width="9.140625" style="5"/>
    <col min="7415" max="7415" width="5.85546875" style="5" customWidth="1"/>
    <col min="7416" max="7416" width="8.140625" style="5" customWidth="1"/>
    <col min="7417" max="7417" width="48" style="5" customWidth="1"/>
    <col min="7418" max="7418" width="22.5703125" style="5" customWidth="1"/>
    <col min="7419" max="7419" width="14.7109375" style="5" customWidth="1"/>
    <col min="7420" max="7420" width="12.42578125" style="5" customWidth="1"/>
    <col min="7421" max="7421" width="23.7109375" style="5" customWidth="1"/>
    <col min="7422" max="7423" width="15.5703125" style="5" customWidth="1"/>
    <col min="7424" max="7670" width="9.140625" style="5"/>
    <col min="7671" max="7671" width="5.85546875" style="5" customWidth="1"/>
    <col min="7672" max="7672" width="8.140625" style="5" customWidth="1"/>
    <col min="7673" max="7673" width="48" style="5" customWidth="1"/>
    <col min="7674" max="7674" width="22.5703125" style="5" customWidth="1"/>
    <col min="7675" max="7675" width="14.7109375" style="5" customWidth="1"/>
    <col min="7676" max="7676" width="12.42578125" style="5" customWidth="1"/>
    <col min="7677" max="7677" width="23.7109375" style="5" customWidth="1"/>
    <col min="7678" max="7679" width="15.5703125" style="5" customWidth="1"/>
    <col min="7680" max="7926" width="9.140625" style="5"/>
    <col min="7927" max="7927" width="5.85546875" style="5" customWidth="1"/>
    <col min="7928" max="7928" width="8.140625" style="5" customWidth="1"/>
    <col min="7929" max="7929" width="48" style="5" customWidth="1"/>
    <col min="7930" max="7930" width="22.5703125" style="5" customWidth="1"/>
    <col min="7931" max="7931" width="14.7109375" style="5" customWidth="1"/>
    <col min="7932" max="7932" width="12.42578125" style="5" customWidth="1"/>
    <col min="7933" max="7933" width="23.7109375" style="5" customWidth="1"/>
    <col min="7934" max="7935" width="15.5703125" style="5" customWidth="1"/>
    <col min="7936" max="8182" width="9.140625" style="5"/>
    <col min="8183" max="8183" width="5.85546875" style="5" customWidth="1"/>
    <col min="8184" max="8184" width="8.140625" style="5" customWidth="1"/>
    <col min="8185" max="8185" width="48" style="5" customWidth="1"/>
    <col min="8186" max="8186" width="22.5703125" style="5" customWidth="1"/>
    <col min="8187" max="8187" width="14.7109375" style="5" customWidth="1"/>
    <col min="8188" max="8188" width="12.42578125" style="5" customWidth="1"/>
    <col min="8189" max="8189" width="23.7109375" style="5" customWidth="1"/>
    <col min="8190" max="8191" width="15.5703125" style="5" customWidth="1"/>
    <col min="8192" max="8438" width="9.140625" style="5"/>
    <col min="8439" max="8439" width="5.85546875" style="5" customWidth="1"/>
    <col min="8440" max="8440" width="8.140625" style="5" customWidth="1"/>
    <col min="8441" max="8441" width="48" style="5" customWidth="1"/>
    <col min="8442" max="8442" width="22.5703125" style="5" customWidth="1"/>
    <col min="8443" max="8443" width="14.7109375" style="5" customWidth="1"/>
    <col min="8444" max="8444" width="12.42578125" style="5" customWidth="1"/>
    <col min="8445" max="8445" width="23.7109375" style="5" customWidth="1"/>
    <col min="8446" max="8447" width="15.5703125" style="5" customWidth="1"/>
    <col min="8448" max="8694" width="9.140625" style="5"/>
    <col min="8695" max="8695" width="5.85546875" style="5" customWidth="1"/>
    <col min="8696" max="8696" width="8.140625" style="5" customWidth="1"/>
    <col min="8697" max="8697" width="48" style="5" customWidth="1"/>
    <col min="8698" max="8698" width="22.5703125" style="5" customWidth="1"/>
    <col min="8699" max="8699" width="14.7109375" style="5" customWidth="1"/>
    <col min="8700" max="8700" width="12.42578125" style="5" customWidth="1"/>
    <col min="8701" max="8701" width="23.7109375" style="5" customWidth="1"/>
    <col min="8702" max="8703" width="15.5703125" style="5" customWidth="1"/>
    <col min="8704" max="8950" width="9.140625" style="5"/>
    <col min="8951" max="8951" width="5.85546875" style="5" customWidth="1"/>
    <col min="8952" max="8952" width="8.140625" style="5" customWidth="1"/>
    <col min="8953" max="8953" width="48" style="5" customWidth="1"/>
    <col min="8954" max="8954" width="22.5703125" style="5" customWidth="1"/>
    <col min="8955" max="8955" width="14.7109375" style="5" customWidth="1"/>
    <col min="8956" max="8956" width="12.42578125" style="5" customWidth="1"/>
    <col min="8957" max="8957" width="23.7109375" style="5" customWidth="1"/>
    <col min="8958" max="8959" width="15.5703125" style="5" customWidth="1"/>
    <col min="8960" max="9206" width="9.140625" style="5"/>
    <col min="9207" max="9207" width="5.85546875" style="5" customWidth="1"/>
    <col min="9208" max="9208" width="8.140625" style="5" customWidth="1"/>
    <col min="9209" max="9209" width="48" style="5" customWidth="1"/>
    <col min="9210" max="9210" width="22.5703125" style="5" customWidth="1"/>
    <col min="9211" max="9211" width="14.7109375" style="5" customWidth="1"/>
    <col min="9212" max="9212" width="12.42578125" style="5" customWidth="1"/>
    <col min="9213" max="9213" width="23.7109375" style="5" customWidth="1"/>
    <col min="9214" max="9215" width="15.5703125" style="5" customWidth="1"/>
    <col min="9216" max="9462" width="9.140625" style="5"/>
    <col min="9463" max="9463" width="5.85546875" style="5" customWidth="1"/>
    <col min="9464" max="9464" width="8.140625" style="5" customWidth="1"/>
    <col min="9465" max="9465" width="48" style="5" customWidth="1"/>
    <col min="9466" max="9466" width="22.5703125" style="5" customWidth="1"/>
    <col min="9467" max="9467" width="14.7109375" style="5" customWidth="1"/>
    <col min="9468" max="9468" width="12.42578125" style="5" customWidth="1"/>
    <col min="9469" max="9469" width="23.7109375" style="5" customWidth="1"/>
    <col min="9470" max="9471" width="15.5703125" style="5" customWidth="1"/>
    <col min="9472" max="9718" width="9.140625" style="5"/>
    <col min="9719" max="9719" width="5.85546875" style="5" customWidth="1"/>
    <col min="9720" max="9720" width="8.140625" style="5" customWidth="1"/>
    <col min="9721" max="9721" width="48" style="5" customWidth="1"/>
    <col min="9722" max="9722" width="22.5703125" style="5" customWidth="1"/>
    <col min="9723" max="9723" width="14.7109375" style="5" customWidth="1"/>
    <col min="9724" max="9724" width="12.42578125" style="5" customWidth="1"/>
    <col min="9725" max="9725" width="23.7109375" style="5" customWidth="1"/>
    <col min="9726" max="9727" width="15.5703125" style="5" customWidth="1"/>
    <col min="9728" max="9974" width="9.140625" style="5"/>
    <col min="9975" max="9975" width="5.85546875" style="5" customWidth="1"/>
    <col min="9976" max="9976" width="8.140625" style="5" customWidth="1"/>
    <col min="9977" max="9977" width="48" style="5" customWidth="1"/>
    <col min="9978" max="9978" width="22.5703125" style="5" customWidth="1"/>
    <col min="9979" max="9979" width="14.7109375" style="5" customWidth="1"/>
    <col min="9980" max="9980" width="12.42578125" style="5" customWidth="1"/>
    <col min="9981" max="9981" width="23.7109375" style="5" customWidth="1"/>
    <col min="9982" max="9983" width="15.5703125" style="5" customWidth="1"/>
    <col min="9984" max="10230" width="9.140625" style="5"/>
    <col min="10231" max="10231" width="5.85546875" style="5" customWidth="1"/>
    <col min="10232" max="10232" width="8.140625" style="5" customWidth="1"/>
    <col min="10233" max="10233" width="48" style="5" customWidth="1"/>
    <col min="10234" max="10234" width="22.5703125" style="5" customWidth="1"/>
    <col min="10235" max="10235" width="14.7109375" style="5" customWidth="1"/>
    <col min="10236" max="10236" width="12.42578125" style="5" customWidth="1"/>
    <col min="10237" max="10237" width="23.7109375" style="5" customWidth="1"/>
    <col min="10238" max="10239" width="15.5703125" style="5" customWidth="1"/>
    <col min="10240" max="10486" width="9.140625" style="5"/>
    <col min="10487" max="10487" width="5.85546875" style="5" customWidth="1"/>
    <col min="10488" max="10488" width="8.140625" style="5" customWidth="1"/>
    <col min="10489" max="10489" width="48" style="5" customWidth="1"/>
    <col min="10490" max="10490" width="22.5703125" style="5" customWidth="1"/>
    <col min="10491" max="10491" width="14.7109375" style="5" customWidth="1"/>
    <col min="10492" max="10492" width="12.42578125" style="5" customWidth="1"/>
    <col min="10493" max="10493" width="23.7109375" style="5" customWidth="1"/>
    <col min="10494" max="10495" width="15.5703125" style="5" customWidth="1"/>
    <col min="10496" max="10742" width="9.140625" style="5"/>
    <col min="10743" max="10743" width="5.85546875" style="5" customWidth="1"/>
    <col min="10744" max="10744" width="8.140625" style="5" customWidth="1"/>
    <col min="10745" max="10745" width="48" style="5" customWidth="1"/>
    <col min="10746" max="10746" width="22.5703125" style="5" customWidth="1"/>
    <col min="10747" max="10747" width="14.7109375" style="5" customWidth="1"/>
    <col min="10748" max="10748" width="12.42578125" style="5" customWidth="1"/>
    <col min="10749" max="10749" width="23.7109375" style="5" customWidth="1"/>
    <col min="10750" max="10751" width="15.5703125" style="5" customWidth="1"/>
    <col min="10752" max="10998" width="9.140625" style="5"/>
    <col min="10999" max="10999" width="5.85546875" style="5" customWidth="1"/>
    <col min="11000" max="11000" width="8.140625" style="5" customWidth="1"/>
    <col min="11001" max="11001" width="48" style="5" customWidth="1"/>
    <col min="11002" max="11002" width="22.5703125" style="5" customWidth="1"/>
    <col min="11003" max="11003" width="14.7109375" style="5" customWidth="1"/>
    <col min="11004" max="11004" width="12.42578125" style="5" customWidth="1"/>
    <col min="11005" max="11005" width="23.7109375" style="5" customWidth="1"/>
    <col min="11006" max="11007" width="15.5703125" style="5" customWidth="1"/>
    <col min="11008" max="11254" width="9.140625" style="5"/>
    <col min="11255" max="11255" width="5.85546875" style="5" customWidth="1"/>
    <col min="11256" max="11256" width="8.140625" style="5" customWidth="1"/>
    <col min="11257" max="11257" width="48" style="5" customWidth="1"/>
    <col min="11258" max="11258" width="22.5703125" style="5" customWidth="1"/>
    <col min="11259" max="11259" width="14.7109375" style="5" customWidth="1"/>
    <col min="11260" max="11260" width="12.42578125" style="5" customWidth="1"/>
    <col min="11261" max="11261" width="23.7109375" style="5" customWidth="1"/>
    <col min="11262" max="11263" width="15.5703125" style="5" customWidth="1"/>
    <col min="11264" max="11510" width="9.140625" style="5"/>
    <col min="11511" max="11511" width="5.85546875" style="5" customWidth="1"/>
    <col min="11512" max="11512" width="8.140625" style="5" customWidth="1"/>
    <col min="11513" max="11513" width="48" style="5" customWidth="1"/>
    <col min="11514" max="11514" width="22.5703125" style="5" customWidth="1"/>
    <col min="11515" max="11515" width="14.7109375" style="5" customWidth="1"/>
    <col min="11516" max="11516" width="12.42578125" style="5" customWidth="1"/>
    <col min="11517" max="11517" width="23.7109375" style="5" customWidth="1"/>
    <col min="11518" max="11519" width="15.5703125" style="5" customWidth="1"/>
    <col min="11520" max="11766" width="9.140625" style="5"/>
    <col min="11767" max="11767" width="5.85546875" style="5" customWidth="1"/>
    <col min="11768" max="11768" width="8.140625" style="5" customWidth="1"/>
    <col min="11769" max="11769" width="48" style="5" customWidth="1"/>
    <col min="11770" max="11770" width="22.5703125" style="5" customWidth="1"/>
    <col min="11771" max="11771" width="14.7109375" style="5" customWidth="1"/>
    <col min="11772" max="11772" width="12.42578125" style="5" customWidth="1"/>
    <col min="11773" max="11773" width="23.7109375" style="5" customWidth="1"/>
    <col min="11774" max="11775" width="15.5703125" style="5" customWidth="1"/>
    <col min="11776" max="12022" width="9.140625" style="5"/>
    <col min="12023" max="12023" width="5.85546875" style="5" customWidth="1"/>
    <col min="12024" max="12024" width="8.140625" style="5" customWidth="1"/>
    <col min="12025" max="12025" width="48" style="5" customWidth="1"/>
    <col min="12026" max="12026" width="22.5703125" style="5" customWidth="1"/>
    <col min="12027" max="12027" width="14.7109375" style="5" customWidth="1"/>
    <col min="12028" max="12028" width="12.42578125" style="5" customWidth="1"/>
    <col min="12029" max="12029" width="23.7109375" style="5" customWidth="1"/>
    <col min="12030" max="12031" width="15.5703125" style="5" customWidth="1"/>
    <col min="12032" max="12278" width="9.140625" style="5"/>
    <col min="12279" max="12279" width="5.85546875" style="5" customWidth="1"/>
    <col min="12280" max="12280" width="8.140625" style="5" customWidth="1"/>
    <col min="12281" max="12281" width="48" style="5" customWidth="1"/>
    <col min="12282" max="12282" width="22.5703125" style="5" customWidth="1"/>
    <col min="12283" max="12283" width="14.7109375" style="5" customWidth="1"/>
    <col min="12284" max="12284" width="12.42578125" style="5" customWidth="1"/>
    <col min="12285" max="12285" width="23.7109375" style="5" customWidth="1"/>
    <col min="12286" max="12287" width="15.5703125" style="5" customWidth="1"/>
    <col min="12288" max="12534" width="9.140625" style="5"/>
    <col min="12535" max="12535" width="5.85546875" style="5" customWidth="1"/>
    <col min="12536" max="12536" width="8.140625" style="5" customWidth="1"/>
    <col min="12537" max="12537" width="48" style="5" customWidth="1"/>
    <col min="12538" max="12538" width="22.5703125" style="5" customWidth="1"/>
    <col min="12539" max="12539" width="14.7109375" style="5" customWidth="1"/>
    <col min="12540" max="12540" width="12.42578125" style="5" customWidth="1"/>
    <col min="12541" max="12541" width="23.7109375" style="5" customWidth="1"/>
    <col min="12542" max="12543" width="15.5703125" style="5" customWidth="1"/>
    <col min="12544" max="12790" width="9.140625" style="5"/>
    <col min="12791" max="12791" width="5.85546875" style="5" customWidth="1"/>
    <col min="12792" max="12792" width="8.140625" style="5" customWidth="1"/>
    <col min="12793" max="12793" width="48" style="5" customWidth="1"/>
    <col min="12794" max="12794" width="22.5703125" style="5" customWidth="1"/>
    <col min="12795" max="12795" width="14.7109375" style="5" customWidth="1"/>
    <col min="12796" max="12796" width="12.42578125" style="5" customWidth="1"/>
    <col min="12797" max="12797" width="23.7109375" style="5" customWidth="1"/>
    <col min="12798" max="12799" width="15.5703125" style="5" customWidth="1"/>
    <col min="12800" max="13046" width="9.140625" style="5"/>
    <col min="13047" max="13047" width="5.85546875" style="5" customWidth="1"/>
    <col min="13048" max="13048" width="8.140625" style="5" customWidth="1"/>
    <col min="13049" max="13049" width="48" style="5" customWidth="1"/>
    <col min="13050" max="13050" width="22.5703125" style="5" customWidth="1"/>
    <col min="13051" max="13051" width="14.7109375" style="5" customWidth="1"/>
    <col min="13052" max="13052" width="12.42578125" style="5" customWidth="1"/>
    <col min="13053" max="13053" width="23.7109375" style="5" customWidth="1"/>
    <col min="13054" max="13055" width="15.5703125" style="5" customWidth="1"/>
    <col min="13056" max="13302" width="9.140625" style="5"/>
    <col min="13303" max="13303" width="5.85546875" style="5" customWidth="1"/>
    <col min="13304" max="13304" width="8.140625" style="5" customWidth="1"/>
    <col min="13305" max="13305" width="48" style="5" customWidth="1"/>
    <col min="13306" max="13306" width="22.5703125" style="5" customWidth="1"/>
    <col min="13307" max="13307" width="14.7109375" style="5" customWidth="1"/>
    <col min="13308" max="13308" width="12.42578125" style="5" customWidth="1"/>
    <col min="13309" max="13309" width="23.7109375" style="5" customWidth="1"/>
    <col min="13310" max="13311" width="15.5703125" style="5" customWidth="1"/>
    <col min="13312" max="13558" width="9.140625" style="5"/>
    <col min="13559" max="13559" width="5.85546875" style="5" customWidth="1"/>
    <col min="13560" max="13560" width="8.140625" style="5" customWidth="1"/>
    <col min="13561" max="13561" width="48" style="5" customWidth="1"/>
    <col min="13562" max="13562" width="22.5703125" style="5" customWidth="1"/>
    <col min="13563" max="13563" width="14.7109375" style="5" customWidth="1"/>
    <col min="13564" max="13564" width="12.42578125" style="5" customWidth="1"/>
    <col min="13565" max="13565" width="23.7109375" style="5" customWidth="1"/>
    <col min="13566" max="13567" width="15.5703125" style="5" customWidth="1"/>
    <col min="13568" max="13814" width="9.140625" style="5"/>
    <col min="13815" max="13815" width="5.85546875" style="5" customWidth="1"/>
    <col min="13816" max="13816" width="8.140625" style="5" customWidth="1"/>
    <col min="13817" max="13817" width="48" style="5" customWidth="1"/>
    <col min="13818" max="13818" width="22.5703125" style="5" customWidth="1"/>
    <col min="13819" max="13819" width="14.7109375" style="5" customWidth="1"/>
    <col min="13820" max="13820" width="12.42578125" style="5" customWidth="1"/>
    <col min="13821" max="13821" width="23.7109375" style="5" customWidth="1"/>
    <col min="13822" max="13823" width="15.5703125" style="5" customWidth="1"/>
    <col min="13824" max="14070" width="9.140625" style="5"/>
    <col min="14071" max="14071" width="5.85546875" style="5" customWidth="1"/>
    <col min="14072" max="14072" width="8.140625" style="5" customWidth="1"/>
    <col min="14073" max="14073" width="48" style="5" customWidth="1"/>
    <col min="14074" max="14074" width="22.5703125" style="5" customWidth="1"/>
    <col min="14075" max="14075" width="14.7109375" style="5" customWidth="1"/>
    <col min="14076" max="14076" width="12.42578125" style="5" customWidth="1"/>
    <col min="14077" max="14077" width="23.7109375" style="5" customWidth="1"/>
    <col min="14078" max="14079" width="15.5703125" style="5" customWidth="1"/>
    <col min="14080" max="14326" width="9.140625" style="5"/>
    <col min="14327" max="14327" width="5.85546875" style="5" customWidth="1"/>
    <col min="14328" max="14328" width="8.140625" style="5" customWidth="1"/>
    <col min="14329" max="14329" width="48" style="5" customWidth="1"/>
    <col min="14330" max="14330" width="22.5703125" style="5" customWidth="1"/>
    <col min="14331" max="14331" width="14.7109375" style="5" customWidth="1"/>
    <col min="14332" max="14332" width="12.42578125" style="5" customWidth="1"/>
    <col min="14333" max="14333" width="23.7109375" style="5" customWidth="1"/>
    <col min="14334" max="14335" width="15.5703125" style="5" customWidth="1"/>
    <col min="14336" max="14582" width="9.140625" style="5"/>
    <col min="14583" max="14583" width="5.85546875" style="5" customWidth="1"/>
    <col min="14584" max="14584" width="8.140625" style="5" customWidth="1"/>
    <col min="14585" max="14585" width="48" style="5" customWidth="1"/>
    <col min="14586" max="14586" width="22.5703125" style="5" customWidth="1"/>
    <col min="14587" max="14587" width="14.7109375" style="5" customWidth="1"/>
    <col min="14588" max="14588" width="12.42578125" style="5" customWidth="1"/>
    <col min="14589" max="14589" width="23.7109375" style="5" customWidth="1"/>
    <col min="14590" max="14591" width="15.5703125" style="5" customWidth="1"/>
    <col min="14592" max="14838" width="9.140625" style="5"/>
    <col min="14839" max="14839" width="5.85546875" style="5" customWidth="1"/>
    <col min="14840" max="14840" width="8.140625" style="5" customWidth="1"/>
    <col min="14841" max="14841" width="48" style="5" customWidth="1"/>
    <col min="14842" max="14842" width="22.5703125" style="5" customWidth="1"/>
    <col min="14843" max="14843" width="14.7109375" style="5" customWidth="1"/>
    <col min="14844" max="14844" width="12.42578125" style="5" customWidth="1"/>
    <col min="14845" max="14845" width="23.7109375" style="5" customWidth="1"/>
    <col min="14846" max="14847" width="15.5703125" style="5" customWidth="1"/>
    <col min="14848" max="15094" width="9.140625" style="5"/>
    <col min="15095" max="15095" width="5.85546875" style="5" customWidth="1"/>
    <col min="15096" max="15096" width="8.140625" style="5" customWidth="1"/>
    <col min="15097" max="15097" width="48" style="5" customWidth="1"/>
    <col min="15098" max="15098" width="22.5703125" style="5" customWidth="1"/>
    <col min="15099" max="15099" width="14.7109375" style="5" customWidth="1"/>
    <col min="15100" max="15100" width="12.42578125" style="5" customWidth="1"/>
    <col min="15101" max="15101" width="23.7109375" style="5" customWidth="1"/>
    <col min="15102" max="15103" width="15.5703125" style="5" customWidth="1"/>
    <col min="15104" max="15350" width="9.140625" style="5"/>
    <col min="15351" max="15351" width="5.85546875" style="5" customWidth="1"/>
    <col min="15352" max="15352" width="8.140625" style="5" customWidth="1"/>
    <col min="15353" max="15353" width="48" style="5" customWidth="1"/>
    <col min="15354" max="15354" width="22.5703125" style="5" customWidth="1"/>
    <col min="15355" max="15355" width="14.7109375" style="5" customWidth="1"/>
    <col min="15356" max="15356" width="12.42578125" style="5" customWidth="1"/>
    <col min="15357" max="15357" width="23.7109375" style="5" customWidth="1"/>
    <col min="15358" max="15359" width="15.5703125" style="5" customWidth="1"/>
    <col min="15360" max="15606" width="9.140625" style="5"/>
    <col min="15607" max="15607" width="5.85546875" style="5" customWidth="1"/>
    <col min="15608" max="15608" width="8.140625" style="5" customWidth="1"/>
    <col min="15609" max="15609" width="48" style="5" customWidth="1"/>
    <col min="15610" max="15610" width="22.5703125" style="5" customWidth="1"/>
    <col min="15611" max="15611" width="14.7109375" style="5" customWidth="1"/>
    <col min="15612" max="15612" width="12.42578125" style="5" customWidth="1"/>
    <col min="15613" max="15613" width="23.7109375" style="5" customWidth="1"/>
    <col min="15614" max="15615" width="15.5703125" style="5" customWidth="1"/>
    <col min="15616" max="15862" width="9.140625" style="5"/>
    <col min="15863" max="15863" width="5.85546875" style="5" customWidth="1"/>
    <col min="15864" max="15864" width="8.140625" style="5" customWidth="1"/>
    <col min="15865" max="15865" width="48" style="5" customWidth="1"/>
    <col min="15866" max="15866" width="22.5703125" style="5" customWidth="1"/>
    <col min="15867" max="15867" width="14.7109375" style="5" customWidth="1"/>
    <col min="15868" max="15868" width="12.42578125" style="5" customWidth="1"/>
    <col min="15869" max="15869" width="23.7109375" style="5" customWidth="1"/>
    <col min="15870" max="15871" width="15.5703125" style="5" customWidth="1"/>
    <col min="15872" max="16118" width="9.140625" style="5"/>
    <col min="16119" max="16119" width="5.85546875" style="5" customWidth="1"/>
    <col min="16120" max="16120" width="8.140625" style="5" customWidth="1"/>
    <col min="16121" max="16121" width="48" style="5" customWidth="1"/>
    <col min="16122" max="16122" width="22.5703125" style="5" customWidth="1"/>
    <col min="16123" max="16123" width="14.7109375" style="5" customWidth="1"/>
    <col min="16124" max="16124" width="12.42578125" style="5" customWidth="1"/>
    <col min="16125" max="16125" width="23.7109375" style="5" customWidth="1"/>
    <col min="16126" max="16127" width="15.5703125" style="5" customWidth="1"/>
    <col min="16128" max="16374" width="9.140625" style="5"/>
    <col min="16375" max="16380" width="8.85546875" style="5" customWidth="1"/>
    <col min="16381" max="16384" width="8.85546875" style="5"/>
  </cols>
  <sheetData>
    <row r="1" spans="1:5" s="1" customFormat="1" x14ac:dyDescent="0.25">
      <c r="C1" s="44"/>
    </row>
    <row r="2" spans="1:5" s="1" customFormat="1" ht="36.75" customHeight="1" x14ac:dyDescent="0.25">
      <c r="B2" s="72" t="s">
        <v>113</v>
      </c>
      <c r="C2" s="83"/>
    </row>
    <row r="3" spans="1:5" s="4" customFormat="1" ht="18.75" customHeight="1" x14ac:dyDescent="0.25">
      <c r="A3" s="3"/>
      <c r="B3" s="29"/>
      <c r="C3" s="45"/>
    </row>
    <row r="4" spans="1:5" s="4" customFormat="1" ht="43.15" customHeight="1" x14ac:dyDescent="0.25">
      <c r="A4" s="42">
        <v>1</v>
      </c>
      <c r="B4" s="55" t="s">
        <v>69</v>
      </c>
      <c r="C4" s="56">
        <v>989174.11</v>
      </c>
    </row>
    <row r="5" spans="1:5" s="4" customFormat="1" ht="43.15" customHeight="1" x14ac:dyDescent="0.25">
      <c r="A5" s="42">
        <v>2</v>
      </c>
      <c r="B5" s="55" t="s">
        <v>95</v>
      </c>
      <c r="C5" s="56">
        <f>1835*12</f>
        <v>22020</v>
      </c>
    </row>
    <row r="6" spans="1:5" s="4" customFormat="1" ht="43.15" customHeight="1" x14ac:dyDescent="0.25">
      <c r="A6" s="42">
        <v>3</v>
      </c>
      <c r="B6" s="55" t="s">
        <v>96</v>
      </c>
      <c r="C6" s="56">
        <v>15700</v>
      </c>
    </row>
    <row r="7" spans="1:5" s="1" customFormat="1" ht="38.450000000000003" customHeight="1" x14ac:dyDescent="0.25">
      <c r="A7" s="57">
        <v>4</v>
      </c>
      <c r="B7" s="55" t="s">
        <v>70</v>
      </c>
      <c r="C7" s="58">
        <v>934119.53</v>
      </c>
    </row>
    <row r="8" spans="1:5" s="1" customFormat="1" ht="35.450000000000003" customHeight="1" x14ac:dyDescent="0.25">
      <c r="A8" s="57">
        <v>5</v>
      </c>
      <c r="B8" s="55" t="s">
        <v>71</v>
      </c>
      <c r="C8" s="58">
        <f>C4-C7</f>
        <v>55054.579999999958</v>
      </c>
    </row>
    <row r="9" spans="1:5" s="1" customFormat="1" ht="35.450000000000003" customHeight="1" x14ac:dyDescent="0.25">
      <c r="A9" s="57">
        <v>6</v>
      </c>
      <c r="B9" s="55" t="s">
        <v>114</v>
      </c>
      <c r="C9" s="59" t="s">
        <v>115</v>
      </c>
    </row>
    <row r="10" spans="1:5" ht="53.45" customHeight="1" x14ac:dyDescent="0.25">
      <c r="A10" s="33" t="s">
        <v>0</v>
      </c>
      <c r="B10" s="33" t="s">
        <v>1</v>
      </c>
      <c r="C10" s="43" t="s">
        <v>72</v>
      </c>
      <c r="D10" s="8"/>
      <c r="E10" s="8"/>
    </row>
    <row r="11" spans="1:5" ht="31.5" x14ac:dyDescent="0.25">
      <c r="A11" s="57">
        <v>1</v>
      </c>
      <c r="B11" s="60" t="s">
        <v>7</v>
      </c>
      <c r="C11" s="11">
        <f>янв!G8+фев!G8+мар!G8+апр!G8+май!G8+июнь!G8+июль!G8+авг!G8+сен!G8+окт!G8+ноя!G8+дек!G8</f>
        <v>15442.919999999998</v>
      </c>
    </row>
    <row r="12" spans="1:5" x14ac:dyDescent="0.25">
      <c r="A12" s="57">
        <f t="shared" ref="A12:A30" si="0">A11+1</f>
        <v>2</v>
      </c>
      <c r="B12" s="60" t="s">
        <v>57</v>
      </c>
      <c r="C12" s="11">
        <f>янв!G9+фев!G9+мар!G9+апр!G9+май!G9+июнь!G9+июль!G9+авг!G9+сен!G9+окт!G9+ноя!G9+дек!G9</f>
        <v>3753.2159999999999</v>
      </c>
    </row>
    <row r="13" spans="1:5" x14ac:dyDescent="0.25">
      <c r="A13" s="57">
        <f t="shared" si="0"/>
        <v>3</v>
      </c>
      <c r="B13" s="60" t="s">
        <v>13</v>
      </c>
      <c r="C13" s="11">
        <f>янв!G10+фев!G10+мар!G10+апр!G10+май!G10+июнь!G10+июль!G10+авг!G10+сен!G10+окт!G10+ноя!G10+дек!G10</f>
        <v>7467.3360000000002</v>
      </c>
    </row>
    <row r="14" spans="1:5" ht="68.25" customHeight="1" x14ac:dyDescent="0.25">
      <c r="A14" s="57">
        <f t="shared" si="0"/>
        <v>4</v>
      </c>
      <c r="B14" s="60" t="s">
        <v>14</v>
      </c>
      <c r="C14" s="11">
        <f>янв!G11+фев!G11+мар!G11+апр!G11+май!G11+июнь!G11+июль!G11+авг!G11+сен!G11+окт!G11+ноя!G11+дек!G11</f>
        <v>3284.0640000000003</v>
      </c>
    </row>
    <row r="15" spans="1:5" x14ac:dyDescent="0.25">
      <c r="A15" s="57">
        <f t="shared" si="0"/>
        <v>5</v>
      </c>
      <c r="B15" s="60" t="s">
        <v>17</v>
      </c>
      <c r="C15" s="11">
        <f>янв!G12+фев!G12+мар!G12+апр!G12+май!G12+июнь!G12+июль!G12+авг!G12+сен!G12+окт!G12+ноя!G12+дек!G12</f>
        <v>1876.6079999999999</v>
      </c>
    </row>
    <row r="16" spans="1:5" x14ac:dyDescent="0.25">
      <c r="A16" s="57">
        <f t="shared" si="0"/>
        <v>6</v>
      </c>
      <c r="B16" s="60" t="s">
        <v>20</v>
      </c>
      <c r="C16" s="11">
        <f>янв!G13+фев!G13+мар!G13+апр!G13+май!G13+июнь!G13+июль!G13+авг!G13+сен!G13+окт!G13+ноя!G13+дек!G13</f>
        <v>9343.9440000000013</v>
      </c>
    </row>
    <row r="17" spans="1:3" x14ac:dyDescent="0.25">
      <c r="A17" s="57">
        <f t="shared" si="0"/>
        <v>7</v>
      </c>
      <c r="B17" s="60" t="s">
        <v>58</v>
      </c>
      <c r="C17" s="11">
        <f>янв!G14+фев!G14+мар!G14+апр!G14+май!G14+июнь!G14+июль!G14+авг!G14+сен!G14+окт!G14+ноя!G14+дек!G14</f>
        <v>8405.64</v>
      </c>
    </row>
    <row r="18" spans="1:3" x14ac:dyDescent="0.25">
      <c r="A18" s="57">
        <f t="shared" si="0"/>
        <v>8</v>
      </c>
      <c r="B18" s="60" t="s">
        <v>24</v>
      </c>
      <c r="C18" s="11">
        <f>янв!G15+фев!G15+мар!G15+апр!G15+май!G15+июнь!G15+июль!G15+авг!G15+сен!G15+окт!G15+ноя!G15+дек!G15</f>
        <v>8874.7919999999976</v>
      </c>
    </row>
    <row r="19" spans="1:3" ht="33" customHeight="1" x14ac:dyDescent="0.25">
      <c r="A19" s="57">
        <f t="shared" si="0"/>
        <v>9</v>
      </c>
      <c r="B19" s="60" t="s">
        <v>25</v>
      </c>
      <c r="C19" s="11">
        <f>янв!G16+фев!G16+мар!G16+апр!G16+май!G16+июнь!G16+июль!G16+авг!G16+сен!G16+окт!G16+ноя!G16+дек!G16</f>
        <v>24317.711999999996</v>
      </c>
    </row>
    <row r="20" spans="1:3" ht="33" customHeight="1" x14ac:dyDescent="0.25">
      <c r="A20" s="57">
        <f t="shared" si="0"/>
        <v>10</v>
      </c>
      <c r="B20" s="60" t="s">
        <v>26</v>
      </c>
      <c r="C20" s="11">
        <f>янв!G17+фев!G17+мар!G17+апр!G17+май!G17+июнь!G17+июль!G17+авг!G17+сен!G17+окт!G17+ноя!G17+дек!G17</f>
        <v>20564.495999999996</v>
      </c>
    </row>
    <row r="21" spans="1:3" ht="41.25" customHeight="1" x14ac:dyDescent="0.25">
      <c r="A21" s="57">
        <f t="shared" si="0"/>
        <v>11</v>
      </c>
      <c r="B21" s="60" t="s">
        <v>27</v>
      </c>
      <c r="C21" s="11">
        <f>янв!G18+фев!G18+мар!G18+апр!G18+май!G18+июнь!G18+июль!G18+авг!G18+сен!G18+окт!G18+ноя!G18+дек!G18</f>
        <v>2345.7600000000002</v>
      </c>
    </row>
    <row r="22" spans="1:3" ht="31.9" customHeight="1" x14ac:dyDescent="0.25">
      <c r="A22" s="57">
        <f t="shared" si="0"/>
        <v>12</v>
      </c>
      <c r="B22" s="60" t="s">
        <v>29</v>
      </c>
      <c r="C22" s="11">
        <f>янв!G19+фев!G19+мар!G19+апр!G19+май!G19+июнь!G19+июль!G19+авг!G19+сен!G19+окт!G19+ноя!G19+дек!G19</f>
        <v>3753.2159999999999</v>
      </c>
    </row>
    <row r="23" spans="1:3" x14ac:dyDescent="0.25">
      <c r="A23" s="57">
        <f t="shared" si="0"/>
        <v>13</v>
      </c>
      <c r="B23" s="60" t="s">
        <v>30</v>
      </c>
      <c r="C23" s="11">
        <f>янв!G20+фев!G20+мар!G20+апр!G20+май!G20+июнь!G20+июль!G20+авг!G20+сен!G20+окт!G20+ноя!G20+дек!G20</f>
        <v>24317.711999999996</v>
      </c>
    </row>
    <row r="24" spans="1:3" x14ac:dyDescent="0.25">
      <c r="A24" s="57">
        <f t="shared" si="0"/>
        <v>14</v>
      </c>
      <c r="B24" s="60" t="s">
        <v>45</v>
      </c>
      <c r="C24" s="11">
        <f>янв!G21+фев!G21+мар!G21+апр!G21+май!G21+июнь!G21+июль!G21+авг!G21+сен!G21+окт!G21+ноя!G21+дек!G21</f>
        <v>129016.79999999997</v>
      </c>
    </row>
    <row r="25" spans="1:3" x14ac:dyDescent="0.25">
      <c r="A25" s="57">
        <f t="shared" si="0"/>
        <v>15</v>
      </c>
      <c r="B25" s="60" t="s">
        <v>65</v>
      </c>
      <c r="C25" s="11">
        <f>янв!G22+фев!G22+мар!G22+апр!G22+май!G22+июнь!G22+июль!G22+авг!G22+сен!G22+окт!G22+ноя!G22+дек!G22</f>
        <v>142778.592</v>
      </c>
    </row>
    <row r="26" spans="1:3" x14ac:dyDescent="0.25">
      <c r="A26" s="57">
        <f t="shared" si="0"/>
        <v>16</v>
      </c>
      <c r="B26" s="61" t="s">
        <v>35</v>
      </c>
      <c r="C26" s="11">
        <f>янв!G23+фев!G23+мар!G23+апр!G23+май!G23+июнь!G23+июль!G23+авг!G23+сен!G23+окт!G23+ноя!G23+дек!G23</f>
        <v>146369.04</v>
      </c>
    </row>
    <row r="27" spans="1:3" x14ac:dyDescent="0.25">
      <c r="A27" s="57">
        <f t="shared" si="0"/>
        <v>17</v>
      </c>
      <c r="B27" s="61" t="s">
        <v>37</v>
      </c>
      <c r="C27" s="11">
        <f>янв!G24+фев!G24+мар!G24+апр!G24+май!G24+июнь!G24+июль!G24+авг!G24+сен!G24+окт!G24+ноя!G24+дек!G24</f>
        <v>76706.351999999999</v>
      </c>
    </row>
    <row r="28" spans="1:3" x14ac:dyDescent="0.25">
      <c r="A28" s="57">
        <f t="shared" si="0"/>
        <v>18</v>
      </c>
      <c r="B28" s="61" t="s">
        <v>38</v>
      </c>
      <c r="C28" s="11">
        <f>янв!G25+фев!G25+мар!G25+апр!G25+май!G25+июнь!G25+июль!G25+авг!G25+сен!G25+окт!G25+ноя!G25+дек!G25</f>
        <v>6529.0320000000011</v>
      </c>
    </row>
    <row r="29" spans="1:3" ht="28.9" customHeight="1" x14ac:dyDescent="0.25">
      <c r="A29" s="57">
        <f t="shared" si="0"/>
        <v>19</v>
      </c>
      <c r="B29" s="62" t="s">
        <v>40</v>
      </c>
      <c r="C29" s="11">
        <f>янв!G26+фев!G26+мар!G26+апр!G26+май!G26+июнь!G26+июль!G26+авг!G26+сен!G26+окт!G26+ноя!G26+дек!G26</f>
        <v>59855.976000000002</v>
      </c>
    </row>
    <row r="30" spans="1:3" s="21" customFormat="1" ht="43.9" customHeight="1" x14ac:dyDescent="0.25">
      <c r="A30" s="57">
        <f t="shared" si="0"/>
        <v>20</v>
      </c>
      <c r="B30" s="60" t="s">
        <v>41</v>
      </c>
      <c r="C30" s="11">
        <f>янв!G27+фев!G27+мар!G27+апр!G27+май!G27+июнь!G27+июль!G27+авг!G27+сен!G27+окт!G27+ноя!G27+дек!G27</f>
        <v>152591.68799999999</v>
      </c>
    </row>
    <row r="31" spans="1:3" s="22" customFormat="1" x14ac:dyDescent="0.25">
      <c r="A31" s="84" t="s">
        <v>46</v>
      </c>
      <c r="B31" s="85"/>
      <c r="C31" s="11">
        <f>SUM(C11:C30)</f>
        <v>847594.89599999995</v>
      </c>
    </row>
    <row r="32" spans="1:3" s="4" customFormat="1" x14ac:dyDescent="0.25">
      <c r="A32" s="63" t="s">
        <v>43</v>
      </c>
      <c r="B32" s="63"/>
      <c r="C32" s="11"/>
    </row>
    <row r="33" spans="1:5" s="21" customFormat="1" ht="56.25" customHeight="1" x14ac:dyDescent="0.25">
      <c r="A33" s="57" t="s">
        <v>0</v>
      </c>
      <c r="B33" s="33" t="s">
        <v>1</v>
      </c>
      <c r="C33" s="43" t="s">
        <v>72</v>
      </c>
    </row>
    <row r="34" spans="1:5" s="21" customFormat="1" ht="28.15" customHeight="1" x14ac:dyDescent="0.25">
      <c r="A34" s="57">
        <v>1</v>
      </c>
      <c r="B34" s="64" t="s">
        <v>43</v>
      </c>
      <c r="C34" s="11">
        <f>[1]янв!G31+[1]фев!G31+[1]мар!G31+[1]апр!G31+[1]май!G31+[1]июнь!G31+[1]июль!G31+[1]авг!G31+[1]сен!G31+[1]окт!G31+[1]ноя!G31+[1]дек!G31</f>
        <v>150797.37</v>
      </c>
    </row>
    <row r="35" spans="1:5" s="21" customFormat="1" ht="34.5" customHeight="1" x14ac:dyDescent="0.25">
      <c r="A35" s="65">
        <v>2</v>
      </c>
      <c r="B35" s="66" t="s">
        <v>59</v>
      </c>
      <c r="C35" s="11">
        <f>янв!G32+фев!G32+мар!G32+апр!G32+май!G32+июнь!G32+июль!G32+авг!G32+сен!G32+окт!G32+ноя!G32+дек!G32</f>
        <v>26316</v>
      </c>
    </row>
    <row r="36" spans="1:5" s="21" customFormat="1" ht="28.15" customHeight="1" x14ac:dyDescent="0.25">
      <c r="A36" s="65">
        <v>3</v>
      </c>
      <c r="B36" s="66" t="s">
        <v>60</v>
      </c>
      <c r="C36" s="11">
        <f>янв!G33+фев!G33+мар!G33+апр!G33+май!G33+июнь!G33+июль!G33+авг!G33+сен!G33+окт!G33+ноя!G33+дек!G33</f>
        <v>18990</v>
      </c>
    </row>
    <row r="37" spans="1:5" s="27" customFormat="1" x14ac:dyDescent="0.25">
      <c r="A37" s="86" t="s">
        <v>46</v>
      </c>
      <c r="B37" s="86"/>
      <c r="C37" s="11">
        <f>SUM(C34:C36)</f>
        <v>196103.37</v>
      </c>
      <c r="D37" s="40"/>
    </row>
    <row r="38" spans="1:5" s="22" customFormat="1" x14ac:dyDescent="0.25">
      <c r="A38" s="84" t="s">
        <v>44</v>
      </c>
      <c r="B38" s="84"/>
      <c r="C38" s="11">
        <f>C31+C37</f>
        <v>1043698.2659999999</v>
      </c>
    </row>
    <row r="39" spans="1:5" ht="20.45" customHeight="1" x14ac:dyDescent="0.3">
      <c r="A39" s="67"/>
      <c r="B39" s="68" t="s">
        <v>73</v>
      </c>
      <c r="C39" s="69">
        <f>C4-C38+C5</f>
        <v>-32504.155999999959</v>
      </c>
      <c r="D39" s="35"/>
      <c r="E39" s="35"/>
    </row>
    <row r="40" spans="1:5" ht="15" customHeight="1" x14ac:dyDescent="0.3">
      <c r="A40" s="80"/>
      <c r="B40" s="87"/>
      <c r="C40" s="87"/>
      <c r="D40" s="35"/>
      <c r="E40" s="35"/>
    </row>
    <row r="41" spans="1:5" ht="28.9" hidden="1" customHeight="1" x14ac:dyDescent="0.3">
      <c r="A41" s="70"/>
      <c r="B41" s="82"/>
      <c r="C41" s="82"/>
      <c r="D41" s="35"/>
      <c r="E41" s="35"/>
    </row>
    <row r="42" spans="1:5" ht="32.25" customHeight="1" x14ac:dyDescent="0.3">
      <c r="A42" s="70"/>
      <c r="B42" s="82"/>
      <c r="C42" s="82"/>
      <c r="D42" s="35"/>
      <c r="E42" s="35"/>
    </row>
    <row r="43" spans="1:5" ht="45.75" customHeight="1" x14ac:dyDescent="0.3">
      <c r="A43" s="70"/>
      <c r="B43" s="82"/>
      <c r="C43" s="82"/>
      <c r="D43" s="35"/>
      <c r="E43" s="35"/>
    </row>
    <row r="44" spans="1:5" ht="18.75" x14ac:dyDescent="0.3">
      <c r="A44" s="35"/>
      <c r="B44" s="35"/>
      <c r="C44" s="46"/>
      <c r="D44" s="35"/>
      <c r="E44" s="35"/>
    </row>
    <row r="45" spans="1:5" ht="18.75" x14ac:dyDescent="0.3">
      <c r="A45" s="35"/>
      <c r="B45" s="35"/>
      <c r="C45" s="46"/>
      <c r="D45" s="35"/>
      <c r="E45" s="35"/>
    </row>
    <row r="46" spans="1:5" ht="18.75" x14ac:dyDescent="0.3">
      <c r="A46" s="35"/>
      <c r="B46" s="35"/>
      <c r="C46" s="46"/>
      <c r="D46" s="35"/>
      <c r="E46" s="35"/>
    </row>
    <row r="47" spans="1:5" ht="18.75" x14ac:dyDescent="0.3">
      <c r="A47" s="35"/>
      <c r="B47" s="35"/>
      <c r="C47" s="46"/>
      <c r="D47" s="35"/>
      <c r="E47" s="35"/>
    </row>
    <row r="48" spans="1:5" ht="18.75" x14ac:dyDescent="0.3">
      <c r="A48" s="35"/>
      <c r="B48" s="35"/>
      <c r="C48" s="46"/>
      <c r="D48" s="35"/>
      <c r="E48" s="35"/>
    </row>
    <row r="49" spans="1:5" ht="18.75" x14ac:dyDescent="0.3">
      <c r="A49" s="35"/>
      <c r="B49" s="35"/>
      <c r="C49" s="46"/>
      <c r="D49" s="35"/>
      <c r="E49" s="35"/>
    </row>
    <row r="50" spans="1:5" ht="18.75" x14ac:dyDescent="0.3">
      <c r="A50" s="35"/>
      <c r="B50" s="35"/>
      <c r="C50" s="46"/>
      <c r="D50" s="35"/>
      <c r="E50" s="35"/>
    </row>
    <row r="51" spans="1:5" ht="18.75" x14ac:dyDescent="0.3">
      <c r="A51" s="35"/>
      <c r="B51" s="35"/>
      <c r="D51" s="35"/>
      <c r="E51" s="41"/>
    </row>
    <row r="52" spans="1:5" ht="18.75" x14ac:dyDescent="0.3">
      <c r="A52" s="35"/>
      <c r="B52" s="35"/>
      <c r="C52" s="46"/>
      <c r="D52" s="35"/>
      <c r="E52" s="35"/>
    </row>
    <row r="53" spans="1:5" ht="18.75" x14ac:dyDescent="0.3">
      <c r="A53" s="35"/>
      <c r="B53" s="35"/>
      <c r="C53" s="46"/>
      <c r="D53" s="35"/>
      <c r="E53" s="35"/>
    </row>
    <row r="54" spans="1:5" ht="18.75" x14ac:dyDescent="0.3">
      <c r="A54" s="35"/>
      <c r="B54" s="35"/>
      <c r="C54" s="46"/>
      <c r="D54" s="35"/>
      <c r="E54" s="35"/>
    </row>
    <row r="55" spans="1:5" ht="18.75" x14ac:dyDescent="0.3">
      <c r="A55" s="35"/>
      <c r="B55" s="35"/>
      <c r="C55" s="46"/>
      <c r="D55" s="35"/>
      <c r="E55" s="35"/>
    </row>
    <row r="56" spans="1:5" ht="18.75" x14ac:dyDescent="0.3">
      <c r="A56" s="35"/>
      <c r="B56" s="35"/>
      <c r="C56" s="46"/>
      <c r="D56" s="35"/>
      <c r="E56" s="35"/>
    </row>
    <row r="57" spans="1:5" ht="18.75" x14ac:dyDescent="0.3">
      <c r="A57" s="35"/>
      <c r="B57" s="35"/>
      <c r="C57" s="46"/>
      <c r="D57" s="35"/>
      <c r="E57" s="35"/>
    </row>
    <row r="58" spans="1:5" ht="18.75" x14ac:dyDescent="0.3">
      <c r="A58" s="35"/>
      <c r="B58" s="35"/>
      <c r="C58" s="46"/>
      <c r="D58" s="35"/>
      <c r="E58" s="35"/>
    </row>
    <row r="59" spans="1:5" ht="18.75" x14ac:dyDescent="0.3">
      <c r="A59" s="35"/>
      <c r="B59" s="35"/>
      <c r="C59" s="46"/>
      <c r="D59" s="35"/>
      <c r="E59" s="35"/>
    </row>
    <row r="60" spans="1:5" ht="18.75" x14ac:dyDescent="0.3">
      <c r="A60" s="35"/>
      <c r="B60" s="35"/>
      <c r="C60" s="46"/>
      <c r="D60" s="35"/>
      <c r="E60" s="35"/>
    </row>
    <row r="61" spans="1:5" ht="18.75" x14ac:dyDescent="0.3">
      <c r="A61" s="35"/>
      <c r="B61" s="35"/>
      <c r="C61" s="46"/>
      <c r="D61" s="35"/>
      <c r="E61" s="35"/>
    </row>
    <row r="62" spans="1:5" ht="18.75" x14ac:dyDescent="0.3">
      <c r="A62" s="35"/>
      <c r="B62" s="35"/>
      <c r="C62" s="46"/>
      <c r="D62" s="35"/>
      <c r="E62" s="35"/>
    </row>
    <row r="63" spans="1:5" ht="18.75" x14ac:dyDescent="0.3">
      <c r="A63" s="35"/>
      <c r="B63" s="35"/>
      <c r="C63" s="46"/>
      <c r="D63" s="35"/>
      <c r="E63" s="35"/>
    </row>
    <row r="64" spans="1:5" ht="18.75" x14ac:dyDescent="0.3">
      <c r="A64" s="35"/>
      <c r="B64" s="35"/>
      <c r="C64" s="46"/>
      <c r="D64" s="35"/>
      <c r="E64" s="35"/>
    </row>
    <row r="65" spans="1:5" ht="18.75" x14ac:dyDescent="0.3">
      <c r="A65" s="35"/>
      <c r="B65" s="35"/>
      <c r="C65" s="46"/>
      <c r="D65" s="35"/>
      <c r="E65" s="35"/>
    </row>
    <row r="66" spans="1:5" ht="18.75" x14ac:dyDescent="0.3">
      <c r="A66" s="35"/>
      <c r="B66" s="35"/>
      <c r="C66" s="46"/>
      <c r="D66" s="35"/>
      <c r="E66" s="35"/>
    </row>
    <row r="67" spans="1:5" ht="18.75" x14ac:dyDescent="0.3">
      <c r="A67" s="35"/>
      <c r="B67" s="35"/>
      <c r="C67" s="46"/>
      <c r="D67" s="35"/>
      <c r="E67" s="35"/>
    </row>
    <row r="68" spans="1:5" ht="18.75" x14ac:dyDescent="0.3">
      <c r="A68" s="35"/>
      <c r="B68" s="35"/>
      <c r="C68" s="46"/>
      <c r="D68" s="35"/>
      <c r="E68" s="35"/>
    </row>
  </sheetData>
  <mergeCells count="8">
    <mergeCell ref="A43:C43"/>
    <mergeCell ref="B2:C2"/>
    <mergeCell ref="A31:B31"/>
    <mergeCell ref="A37:B37"/>
    <mergeCell ref="A38:B38"/>
    <mergeCell ref="A40:C40"/>
    <mergeCell ref="A41:C41"/>
    <mergeCell ref="A42:C42"/>
  </mergeCells>
  <pageMargins left="0.31496062992125984" right="0.31496062992125984" top="0.55118110236220474" bottom="0.55118110236220474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6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77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44620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70372.381999999998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6674.96</f>
        <v>6674.96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6674.96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77047.342000000004</v>
      </c>
    </row>
    <row r="36" spans="1:8" ht="33.75" customHeight="1" x14ac:dyDescent="0.3">
      <c r="A36" s="80" t="s">
        <v>76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78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80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44651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70372.381999999998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9272.06+3300</f>
        <v>12572.06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12572.06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82944.441999999995</v>
      </c>
    </row>
    <row r="36" spans="1:8" ht="33.75" customHeight="1" x14ac:dyDescent="0.3">
      <c r="A36" s="80" t="s">
        <v>79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81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83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44681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70372.381999999998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5792.74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5792.74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76165.122000000003</v>
      </c>
    </row>
    <row r="36" spans="1:8" ht="33.75" customHeight="1" x14ac:dyDescent="0.3">
      <c r="A36" s="80" t="s">
        <v>82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84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86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44712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70372.381999999998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3251.79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3251.79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73624.171999999991</v>
      </c>
    </row>
    <row r="36" spans="1:8" ht="33.75" customHeight="1" x14ac:dyDescent="0.3">
      <c r="A36" s="80" t="s">
        <v>85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87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89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44742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68</v>
      </c>
      <c r="C27" s="19" t="s">
        <v>8</v>
      </c>
      <c r="D27" s="20">
        <v>3.15</v>
      </c>
      <c r="E27" s="10">
        <v>3909.6</v>
      </c>
      <c r="F27" s="53" t="s">
        <v>22</v>
      </c>
      <c r="G27" s="51">
        <f t="shared" si="1"/>
        <v>12315.24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70372.381999999998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21275.9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21275.9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91648.282000000007</v>
      </c>
    </row>
    <row r="36" spans="1:8" ht="33.75" customHeight="1" x14ac:dyDescent="0.3">
      <c r="A36" s="80" t="s">
        <v>88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90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91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44773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92</v>
      </c>
      <c r="C27" s="19" t="s">
        <v>8</v>
      </c>
      <c r="D27" s="20">
        <v>3.31</v>
      </c>
      <c r="E27" s="10">
        <v>3909.6</v>
      </c>
      <c r="F27" s="53" t="s">
        <v>22</v>
      </c>
      <c r="G27" s="51">
        <f t="shared" si="1"/>
        <v>12940.776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70997.918000000005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23925.5+3300</f>
        <v>27225.5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27225.5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98223.418000000005</v>
      </c>
    </row>
    <row r="36" spans="1:8" ht="33.75" customHeight="1" x14ac:dyDescent="0.3">
      <c r="A36" s="80" t="s">
        <v>93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94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6" zoomScale="55" zoomScaleNormal="85" zoomScaleSheetLayoutView="5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97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44804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63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47.2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63" x14ac:dyDescent="0.25">
      <c r="A27" s="17">
        <f t="shared" si="0"/>
        <v>20</v>
      </c>
      <c r="B27" s="18" t="s">
        <v>92</v>
      </c>
      <c r="C27" s="19" t="s">
        <v>8</v>
      </c>
      <c r="D27" s="20">
        <v>3.31</v>
      </c>
      <c r="E27" s="10">
        <v>3909.6</v>
      </c>
      <c r="F27" s="53" t="s">
        <v>22</v>
      </c>
      <c r="G27" s="51">
        <f t="shared" si="1"/>
        <v>12940.776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70997.918000000005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v>2055.15</v>
      </c>
    </row>
    <row r="32" spans="1:7" s="21" customFormat="1" ht="36.6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f>D32*E32</f>
        <v>26316</v>
      </c>
    </row>
    <row r="33" spans="1:8" s="21" customFormat="1" ht="34.5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f>D33*E33</f>
        <v>18990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47361.15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118359.068</v>
      </c>
    </row>
    <row r="36" spans="1:8" ht="33.75" customHeight="1" x14ac:dyDescent="0.3">
      <c r="A36" s="80" t="s">
        <v>98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99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9" zoomScale="75" zoomScaleNormal="85" zoomScaleSheetLayoutView="75" workbookViewId="0">
      <selection activeCell="B22" sqref="B22"/>
    </sheetView>
  </sheetViews>
  <sheetFormatPr defaultRowHeight="15.75" x14ac:dyDescent="0.25"/>
  <cols>
    <col min="1" max="1" width="5.85546875" style="5" customWidth="1"/>
    <col min="2" max="2" width="48" style="5" customWidth="1"/>
    <col min="3" max="3" width="22.5703125" style="5" customWidth="1"/>
    <col min="4" max="4" width="14.7109375" style="5" customWidth="1"/>
    <col min="5" max="5" width="12.42578125" style="5" customWidth="1"/>
    <col min="6" max="6" width="23.7109375" style="28" customWidth="1"/>
    <col min="7" max="7" width="19" style="34" customWidth="1"/>
    <col min="8" max="250" width="9.140625" style="5"/>
    <col min="251" max="251" width="5.85546875" style="5" customWidth="1"/>
    <col min="252" max="252" width="8.140625" style="5" customWidth="1"/>
    <col min="253" max="253" width="48" style="5" customWidth="1"/>
    <col min="254" max="254" width="22.5703125" style="5" customWidth="1"/>
    <col min="255" max="255" width="14.7109375" style="5" customWidth="1"/>
    <col min="256" max="256" width="12.42578125" style="5" customWidth="1"/>
    <col min="257" max="257" width="23.7109375" style="5" customWidth="1"/>
    <col min="258" max="259" width="15.5703125" style="5" customWidth="1"/>
    <col min="260" max="506" width="9.140625" style="5"/>
    <col min="507" max="507" width="5.85546875" style="5" customWidth="1"/>
    <col min="508" max="508" width="8.140625" style="5" customWidth="1"/>
    <col min="509" max="509" width="48" style="5" customWidth="1"/>
    <col min="510" max="510" width="22.5703125" style="5" customWidth="1"/>
    <col min="511" max="511" width="14.7109375" style="5" customWidth="1"/>
    <col min="512" max="512" width="12.42578125" style="5" customWidth="1"/>
    <col min="513" max="513" width="23.7109375" style="5" customWidth="1"/>
    <col min="514" max="515" width="15.5703125" style="5" customWidth="1"/>
    <col min="516" max="762" width="9.140625" style="5"/>
    <col min="763" max="763" width="5.85546875" style="5" customWidth="1"/>
    <col min="764" max="764" width="8.140625" style="5" customWidth="1"/>
    <col min="765" max="765" width="48" style="5" customWidth="1"/>
    <col min="766" max="766" width="22.5703125" style="5" customWidth="1"/>
    <col min="767" max="767" width="14.7109375" style="5" customWidth="1"/>
    <col min="768" max="768" width="12.42578125" style="5" customWidth="1"/>
    <col min="769" max="769" width="23.7109375" style="5" customWidth="1"/>
    <col min="770" max="771" width="15.5703125" style="5" customWidth="1"/>
    <col min="772" max="1018" width="9.140625" style="5"/>
    <col min="1019" max="1019" width="5.85546875" style="5" customWidth="1"/>
    <col min="1020" max="1020" width="8.140625" style="5" customWidth="1"/>
    <col min="1021" max="1021" width="48" style="5" customWidth="1"/>
    <col min="1022" max="1022" width="22.5703125" style="5" customWidth="1"/>
    <col min="1023" max="1023" width="14.7109375" style="5" customWidth="1"/>
    <col min="1024" max="1024" width="12.42578125" style="5" customWidth="1"/>
    <col min="1025" max="1025" width="23.7109375" style="5" customWidth="1"/>
    <col min="1026" max="1027" width="15.5703125" style="5" customWidth="1"/>
    <col min="1028" max="1274" width="9.140625" style="5"/>
    <col min="1275" max="1275" width="5.85546875" style="5" customWidth="1"/>
    <col min="1276" max="1276" width="8.140625" style="5" customWidth="1"/>
    <col min="1277" max="1277" width="48" style="5" customWidth="1"/>
    <col min="1278" max="1278" width="22.5703125" style="5" customWidth="1"/>
    <col min="1279" max="1279" width="14.7109375" style="5" customWidth="1"/>
    <col min="1280" max="1280" width="12.42578125" style="5" customWidth="1"/>
    <col min="1281" max="1281" width="23.7109375" style="5" customWidth="1"/>
    <col min="1282" max="1283" width="15.5703125" style="5" customWidth="1"/>
    <col min="1284" max="1530" width="9.140625" style="5"/>
    <col min="1531" max="1531" width="5.85546875" style="5" customWidth="1"/>
    <col min="1532" max="1532" width="8.140625" style="5" customWidth="1"/>
    <col min="1533" max="1533" width="48" style="5" customWidth="1"/>
    <col min="1534" max="1534" width="22.5703125" style="5" customWidth="1"/>
    <col min="1535" max="1535" width="14.7109375" style="5" customWidth="1"/>
    <col min="1536" max="1536" width="12.42578125" style="5" customWidth="1"/>
    <col min="1537" max="1537" width="23.7109375" style="5" customWidth="1"/>
    <col min="1538" max="1539" width="15.5703125" style="5" customWidth="1"/>
    <col min="1540" max="1786" width="9.140625" style="5"/>
    <col min="1787" max="1787" width="5.85546875" style="5" customWidth="1"/>
    <col min="1788" max="1788" width="8.140625" style="5" customWidth="1"/>
    <col min="1789" max="1789" width="48" style="5" customWidth="1"/>
    <col min="1790" max="1790" width="22.5703125" style="5" customWidth="1"/>
    <col min="1791" max="1791" width="14.7109375" style="5" customWidth="1"/>
    <col min="1792" max="1792" width="12.42578125" style="5" customWidth="1"/>
    <col min="1793" max="1793" width="23.7109375" style="5" customWidth="1"/>
    <col min="1794" max="1795" width="15.5703125" style="5" customWidth="1"/>
    <col min="1796" max="2042" width="9.140625" style="5"/>
    <col min="2043" max="2043" width="5.85546875" style="5" customWidth="1"/>
    <col min="2044" max="2044" width="8.140625" style="5" customWidth="1"/>
    <col min="2045" max="2045" width="48" style="5" customWidth="1"/>
    <col min="2046" max="2046" width="22.5703125" style="5" customWidth="1"/>
    <col min="2047" max="2047" width="14.7109375" style="5" customWidth="1"/>
    <col min="2048" max="2048" width="12.42578125" style="5" customWidth="1"/>
    <col min="2049" max="2049" width="23.7109375" style="5" customWidth="1"/>
    <col min="2050" max="2051" width="15.5703125" style="5" customWidth="1"/>
    <col min="2052" max="2298" width="9.140625" style="5"/>
    <col min="2299" max="2299" width="5.85546875" style="5" customWidth="1"/>
    <col min="2300" max="2300" width="8.140625" style="5" customWidth="1"/>
    <col min="2301" max="2301" width="48" style="5" customWidth="1"/>
    <col min="2302" max="2302" width="22.5703125" style="5" customWidth="1"/>
    <col min="2303" max="2303" width="14.7109375" style="5" customWidth="1"/>
    <col min="2304" max="2304" width="12.42578125" style="5" customWidth="1"/>
    <col min="2305" max="2305" width="23.7109375" style="5" customWidth="1"/>
    <col min="2306" max="2307" width="15.5703125" style="5" customWidth="1"/>
    <col min="2308" max="2554" width="9.140625" style="5"/>
    <col min="2555" max="2555" width="5.85546875" style="5" customWidth="1"/>
    <col min="2556" max="2556" width="8.140625" style="5" customWidth="1"/>
    <col min="2557" max="2557" width="48" style="5" customWidth="1"/>
    <col min="2558" max="2558" width="22.5703125" style="5" customWidth="1"/>
    <col min="2559" max="2559" width="14.7109375" style="5" customWidth="1"/>
    <col min="2560" max="2560" width="12.42578125" style="5" customWidth="1"/>
    <col min="2561" max="2561" width="23.7109375" style="5" customWidth="1"/>
    <col min="2562" max="2563" width="15.5703125" style="5" customWidth="1"/>
    <col min="2564" max="2810" width="9.140625" style="5"/>
    <col min="2811" max="2811" width="5.85546875" style="5" customWidth="1"/>
    <col min="2812" max="2812" width="8.140625" style="5" customWidth="1"/>
    <col min="2813" max="2813" width="48" style="5" customWidth="1"/>
    <col min="2814" max="2814" width="22.5703125" style="5" customWidth="1"/>
    <col min="2815" max="2815" width="14.7109375" style="5" customWidth="1"/>
    <col min="2816" max="2816" width="12.42578125" style="5" customWidth="1"/>
    <col min="2817" max="2817" width="23.7109375" style="5" customWidth="1"/>
    <col min="2818" max="2819" width="15.5703125" style="5" customWidth="1"/>
    <col min="2820" max="3066" width="9.140625" style="5"/>
    <col min="3067" max="3067" width="5.85546875" style="5" customWidth="1"/>
    <col min="3068" max="3068" width="8.140625" style="5" customWidth="1"/>
    <col min="3069" max="3069" width="48" style="5" customWidth="1"/>
    <col min="3070" max="3070" width="22.5703125" style="5" customWidth="1"/>
    <col min="3071" max="3071" width="14.7109375" style="5" customWidth="1"/>
    <col min="3072" max="3072" width="12.42578125" style="5" customWidth="1"/>
    <col min="3073" max="3073" width="23.7109375" style="5" customWidth="1"/>
    <col min="3074" max="3075" width="15.5703125" style="5" customWidth="1"/>
    <col min="3076" max="3322" width="9.140625" style="5"/>
    <col min="3323" max="3323" width="5.85546875" style="5" customWidth="1"/>
    <col min="3324" max="3324" width="8.140625" style="5" customWidth="1"/>
    <col min="3325" max="3325" width="48" style="5" customWidth="1"/>
    <col min="3326" max="3326" width="22.5703125" style="5" customWidth="1"/>
    <col min="3327" max="3327" width="14.7109375" style="5" customWidth="1"/>
    <col min="3328" max="3328" width="12.42578125" style="5" customWidth="1"/>
    <col min="3329" max="3329" width="23.7109375" style="5" customWidth="1"/>
    <col min="3330" max="3331" width="15.5703125" style="5" customWidth="1"/>
    <col min="3332" max="3578" width="9.140625" style="5"/>
    <col min="3579" max="3579" width="5.85546875" style="5" customWidth="1"/>
    <col min="3580" max="3580" width="8.140625" style="5" customWidth="1"/>
    <col min="3581" max="3581" width="48" style="5" customWidth="1"/>
    <col min="3582" max="3582" width="22.5703125" style="5" customWidth="1"/>
    <col min="3583" max="3583" width="14.7109375" style="5" customWidth="1"/>
    <col min="3584" max="3584" width="12.42578125" style="5" customWidth="1"/>
    <col min="3585" max="3585" width="23.7109375" style="5" customWidth="1"/>
    <col min="3586" max="3587" width="15.5703125" style="5" customWidth="1"/>
    <col min="3588" max="3834" width="9.140625" style="5"/>
    <col min="3835" max="3835" width="5.85546875" style="5" customWidth="1"/>
    <col min="3836" max="3836" width="8.140625" style="5" customWidth="1"/>
    <col min="3837" max="3837" width="48" style="5" customWidth="1"/>
    <col min="3838" max="3838" width="22.5703125" style="5" customWidth="1"/>
    <col min="3839" max="3839" width="14.7109375" style="5" customWidth="1"/>
    <col min="3840" max="3840" width="12.42578125" style="5" customWidth="1"/>
    <col min="3841" max="3841" width="23.7109375" style="5" customWidth="1"/>
    <col min="3842" max="3843" width="15.5703125" style="5" customWidth="1"/>
    <col min="3844" max="4090" width="9.140625" style="5"/>
    <col min="4091" max="4091" width="5.85546875" style="5" customWidth="1"/>
    <col min="4092" max="4092" width="8.140625" style="5" customWidth="1"/>
    <col min="4093" max="4093" width="48" style="5" customWidth="1"/>
    <col min="4094" max="4094" width="22.5703125" style="5" customWidth="1"/>
    <col min="4095" max="4095" width="14.7109375" style="5" customWidth="1"/>
    <col min="4096" max="4096" width="12.42578125" style="5" customWidth="1"/>
    <col min="4097" max="4097" width="23.7109375" style="5" customWidth="1"/>
    <col min="4098" max="4099" width="15.5703125" style="5" customWidth="1"/>
    <col min="4100" max="4346" width="9.140625" style="5"/>
    <col min="4347" max="4347" width="5.85546875" style="5" customWidth="1"/>
    <col min="4348" max="4348" width="8.140625" style="5" customWidth="1"/>
    <col min="4349" max="4349" width="48" style="5" customWidth="1"/>
    <col min="4350" max="4350" width="22.5703125" style="5" customWidth="1"/>
    <col min="4351" max="4351" width="14.7109375" style="5" customWidth="1"/>
    <col min="4352" max="4352" width="12.42578125" style="5" customWidth="1"/>
    <col min="4353" max="4353" width="23.7109375" style="5" customWidth="1"/>
    <col min="4354" max="4355" width="15.5703125" style="5" customWidth="1"/>
    <col min="4356" max="4602" width="9.140625" style="5"/>
    <col min="4603" max="4603" width="5.85546875" style="5" customWidth="1"/>
    <col min="4604" max="4604" width="8.140625" style="5" customWidth="1"/>
    <col min="4605" max="4605" width="48" style="5" customWidth="1"/>
    <col min="4606" max="4606" width="22.5703125" style="5" customWidth="1"/>
    <col min="4607" max="4607" width="14.7109375" style="5" customWidth="1"/>
    <col min="4608" max="4608" width="12.42578125" style="5" customWidth="1"/>
    <col min="4609" max="4609" width="23.7109375" style="5" customWidth="1"/>
    <col min="4610" max="4611" width="15.5703125" style="5" customWidth="1"/>
    <col min="4612" max="4858" width="9.140625" style="5"/>
    <col min="4859" max="4859" width="5.85546875" style="5" customWidth="1"/>
    <col min="4860" max="4860" width="8.140625" style="5" customWidth="1"/>
    <col min="4861" max="4861" width="48" style="5" customWidth="1"/>
    <col min="4862" max="4862" width="22.5703125" style="5" customWidth="1"/>
    <col min="4863" max="4863" width="14.7109375" style="5" customWidth="1"/>
    <col min="4864" max="4864" width="12.42578125" style="5" customWidth="1"/>
    <col min="4865" max="4865" width="23.7109375" style="5" customWidth="1"/>
    <col min="4866" max="4867" width="15.5703125" style="5" customWidth="1"/>
    <col min="4868" max="5114" width="9.140625" style="5"/>
    <col min="5115" max="5115" width="5.85546875" style="5" customWidth="1"/>
    <col min="5116" max="5116" width="8.140625" style="5" customWidth="1"/>
    <col min="5117" max="5117" width="48" style="5" customWidth="1"/>
    <col min="5118" max="5118" width="22.5703125" style="5" customWidth="1"/>
    <col min="5119" max="5119" width="14.7109375" style="5" customWidth="1"/>
    <col min="5120" max="5120" width="12.42578125" style="5" customWidth="1"/>
    <col min="5121" max="5121" width="23.7109375" style="5" customWidth="1"/>
    <col min="5122" max="5123" width="15.5703125" style="5" customWidth="1"/>
    <col min="5124" max="5370" width="9.140625" style="5"/>
    <col min="5371" max="5371" width="5.85546875" style="5" customWidth="1"/>
    <col min="5372" max="5372" width="8.140625" style="5" customWidth="1"/>
    <col min="5373" max="5373" width="48" style="5" customWidth="1"/>
    <col min="5374" max="5374" width="22.5703125" style="5" customWidth="1"/>
    <col min="5375" max="5375" width="14.7109375" style="5" customWidth="1"/>
    <col min="5376" max="5376" width="12.42578125" style="5" customWidth="1"/>
    <col min="5377" max="5377" width="23.7109375" style="5" customWidth="1"/>
    <col min="5378" max="5379" width="15.5703125" style="5" customWidth="1"/>
    <col min="5380" max="5626" width="9.140625" style="5"/>
    <col min="5627" max="5627" width="5.85546875" style="5" customWidth="1"/>
    <col min="5628" max="5628" width="8.140625" style="5" customWidth="1"/>
    <col min="5629" max="5629" width="48" style="5" customWidth="1"/>
    <col min="5630" max="5630" width="22.5703125" style="5" customWidth="1"/>
    <col min="5631" max="5631" width="14.7109375" style="5" customWidth="1"/>
    <col min="5632" max="5632" width="12.42578125" style="5" customWidth="1"/>
    <col min="5633" max="5633" width="23.7109375" style="5" customWidth="1"/>
    <col min="5634" max="5635" width="15.5703125" style="5" customWidth="1"/>
    <col min="5636" max="5882" width="9.140625" style="5"/>
    <col min="5883" max="5883" width="5.85546875" style="5" customWidth="1"/>
    <col min="5884" max="5884" width="8.140625" style="5" customWidth="1"/>
    <col min="5885" max="5885" width="48" style="5" customWidth="1"/>
    <col min="5886" max="5886" width="22.5703125" style="5" customWidth="1"/>
    <col min="5887" max="5887" width="14.7109375" style="5" customWidth="1"/>
    <col min="5888" max="5888" width="12.42578125" style="5" customWidth="1"/>
    <col min="5889" max="5889" width="23.7109375" style="5" customWidth="1"/>
    <col min="5890" max="5891" width="15.5703125" style="5" customWidth="1"/>
    <col min="5892" max="6138" width="9.140625" style="5"/>
    <col min="6139" max="6139" width="5.85546875" style="5" customWidth="1"/>
    <col min="6140" max="6140" width="8.140625" style="5" customWidth="1"/>
    <col min="6141" max="6141" width="48" style="5" customWidth="1"/>
    <col min="6142" max="6142" width="22.5703125" style="5" customWidth="1"/>
    <col min="6143" max="6143" width="14.7109375" style="5" customWidth="1"/>
    <col min="6144" max="6144" width="12.42578125" style="5" customWidth="1"/>
    <col min="6145" max="6145" width="23.7109375" style="5" customWidth="1"/>
    <col min="6146" max="6147" width="15.5703125" style="5" customWidth="1"/>
    <col min="6148" max="6394" width="9.140625" style="5"/>
    <col min="6395" max="6395" width="5.85546875" style="5" customWidth="1"/>
    <col min="6396" max="6396" width="8.140625" style="5" customWidth="1"/>
    <col min="6397" max="6397" width="48" style="5" customWidth="1"/>
    <col min="6398" max="6398" width="22.5703125" style="5" customWidth="1"/>
    <col min="6399" max="6399" width="14.7109375" style="5" customWidth="1"/>
    <col min="6400" max="6400" width="12.42578125" style="5" customWidth="1"/>
    <col min="6401" max="6401" width="23.7109375" style="5" customWidth="1"/>
    <col min="6402" max="6403" width="15.5703125" style="5" customWidth="1"/>
    <col min="6404" max="6650" width="9.140625" style="5"/>
    <col min="6651" max="6651" width="5.85546875" style="5" customWidth="1"/>
    <col min="6652" max="6652" width="8.140625" style="5" customWidth="1"/>
    <col min="6653" max="6653" width="48" style="5" customWidth="1"/>
    <col min="6654" max="6654" width="22.5703125" style="5" customWidth="1"/>
    <col min="6655" max="6655" width="14.7109375" style="5" customWidth="1"/>
    <col min="6656" max="6656" width="12.42578125" style="5" customWidth="1"/>
    <col min="6657" max="6657" width="23.7109375" style="5" customWidth="1"/>
    <col min="6658" max="6659" width="15.5703125" style="5" customWidth="1"/>
    <col min="6660" max="6906" width="9.140625" style="5"/>
    <col min="6907" max="6907" width="5.85546875" style="5" customWidth="1"/>
    <col min="6908" max="6908" width="8.140625" style="5" customWidth="1"/>
    <col min="6909" max="6909" width="48" style="5" customWidth="1"/>
    <col min="6910" max="6910" width="22.5703125" style="5" customWidth="1"/>
    <col min="6911" max="6911" width="14.7109375" style="5" customWidth="1"/>
    <col min="6912" max="6912" width="12.42578125" style="5" customWidth="1"/>
    <col min="6913" max="6913" width="23.7109375" style="5" customWidth="1"/>
    <col min="6914" max="6915" width="15.5703125" style="5" customWidth="1"/>
    <col min="6916" max="7162" width="9.140625" style="5"/>
    <col min="7163" max="7163" width="5.85546875" style="5" customWidth="1"/>
    <col min="7164" max="7164" width="8.140625" style="5" customWidth="1"/>
    <col min="7165" max="7165" width="48" style="5" customWidth="1"/>
    <col min="7166" max="7166" width="22.5703125" style="5" customWidth="1"/>
    <col min="7167" max="7167" width="14.7109375" style="5" customWidth="1"/>
    <col min="7168" max="7168" width="12.42578125" style="5" customWidth="1"/>
    <col min="7169" max="7169" width="23.7109375" style="5" customWidth="1"/>
    <col min="7170" max="7171" width="15.5703125" style="5" customWidth="1"/>
    <col min="7172" max="7418" width="9.140625" style="5"/>
    <col min="7419" max="7419" width="5.85546875" style="5" customWidth="1"/>
    <col min="7420" max="7420" width="8.140625" style="5" customWidth="1"/>
    <col min="7421" max="7421" width="48" style="5" customWidth="1"/>
    <col min="7422" max="7422" width="22.5703125" style="5" customWidth="1"/>
    <col min="7423" max="7423" width="14.7109375" style="5" customWidth="1"/>
    <col min="7424" max="7424" width="12.42578125" style="5" customWidth="1"/>
    <col min="7425" max="7425" width="23.7109375" style="5" customWidth="1"/>
    <col min="7426" max="7427" width="15.5703125" style="5" customWidth="1"/>
    <col min="7428" max="7674" width="9.140625" style="5"/>
    <col min="7675" max="7675" width="5.85546875" style="5" customWidth="1"/>
    <col min="7676" max="7676" width="8.140625" style="5" customWidth="1"/>
    <col min="7677" max="7677" width="48" style="5" customWidth="1"/>
    <col min="7678" max="7678" width="22.5703125" style="5" customWidth="1"/>
    <col min="7679" max="7679" width="14.7109375" style="5" customWidth="1"/>
    <col min="7680" max="7680" width="12.42578125" style="5" customWidth="1"/>
    <col min="7681" max="7681" width="23.7109375" style="5" customWidth="1"/>
    <col min="7682" max="7683" width="15.5703125" style="5" customWidth="1"/>
    <col min="7684" max="7930" width="9.140625" style="5"/>
    <col min="7931" max="7931" width="5.85546875" style="5" customWidth="1"/>
    <col min="7932" max="7932" width="8.140625" style="5" customWidth="1"/>
    <col min="7933" max="7933" width="48" style="5" customWidth="1"/>
    <col min="7934" max="7934" width="22.5703125" style="5" customWidth="1"/>
    <col min="7935" max="7935" width="14.7109375" style="5" customWidth="1"/>
    <col min="7936" max="7936" width="12.42578125" style="5" customWidth="1"/>
    <col min="7937" max="7937" width="23.7109375" style="5" customWidth="1"/>
    <col min="7938" max="7939" width="15.5703125" style="5" customWidth="1"/>
    <col min="7940" max="8186" width="9.140625" style="5"/>
    <col min="8187" max="8187" width="5.85546875" style="5" customWidth="1"/>
    <col min="8188" max="8188" width="8.140625" style="5" customWidth="1"/>
    <col min="8189" max="8189" width="48" style="5" customWidth="1"/>
    <col min="8190" max="8190" width="22.5703125" style="5" customWidth="1"/>
    <col min="8191" max="8191" width="14.7109375" style="5" customWidth="1"/>
    <col min="8192" max="8192" width="12.42578125" style="5" customWidth="1"/>
    <col min="8193" max="8193" width="23.7109375" style="5" customWidth="1"/>
    <col min="8194" max="8195" width="15.5703125" style="5" customWidth="1"/>
    <col min="8196" max="8442" width="9.140625" style="5"/>
    <col min="8443" max="8443" width="5.85546875" style="5" customWidth="1"/>
    <col min="8444" max="8444" width="8.140625" style="5" customWidth="1"/>
    <col min="8445" max="8445" width="48" style="5" customWidth="1"/>
    <col min="8446" max="8446" width="22.5703125" style="5" customWidth="1"/>
    <col min="8447" max="8447" width="14.7109375" style="5" customWidth="1"/>
    <col min="8448" max="8448" width="12.42578125" style="5" customWidth="1"/>
    <col min="8449" max="8449" width="23.7109375" style="5" customWidth="1"/>
    <col min="8450" max="8451" width="15.5703125" style="5" customWidth="1"/>
    <col min="8452" max="8698" width="9.140625" style="5"/>
    <col min="8699" max="8699" width="5.85546875" style="5" customWidth="1"/>
    <col min="8700" max="8700" width="8.140625" style="5" customWidth="1"/>
    <col min="8701" max="8701" width="48" style="5" customWidth="1"/>
    <col min="8702" max="8702" width="22.5703125" style="5" customWidth="1"/>
    <col min="8703" max="8703" width="14.7109375" style="5" customWidth="1"/>
    <col min="8704" max="8704" width="12.42578125" style="5" customWidth="1"/>
    <col min="8705" max="8705" width="23.7109375" style="5" customWidth="1"/>
    <col min="8706" max="8707" width="15.5703125" style="5" customWidth="1"/>
    <col min="8708" max="8954" width="9.140625" style="5"/>
    <col min="8955" max="8955" width="5.85546875" style="5" customWidth="1"/>
    <col min="8956" max="8956" width="8.140625" style="5" customWidth="1"/>
    <col min="8957" max="8957" width="48" style="5" customWidth="1"/>
    <col min="8958" max="8958" width="22.5703125" style="5" customWidth="1"/>
    <col min="8959" max="8959" width="14.7109375" style="5" customWidth="1"/>
    <col min="8960" max="8960" width="12.42578125" style="5" customWidth="1"/>
    <col min="8961" max="8961" width="23.7109375" style="5" customWidth="1"/>
    <col min="8962" max="8963" width="15.5703125" style="5" customWidth="1"/>
    <col min="8964" max="9210" width="9.140625" style="5"/>
    <col min="9211" max="9211" width="5.85546875" style="5" customWidth="1"/>
    <col min="9212" max="9212" width="8.140625" style="5" customWidth="1"/>
    <col min="9213" max="9213" width="48" style="5" customWidth="1"/>
    <col min="9214" max="9214" width="22.5703125" style="5" customWidth="1"/>
    <col min="9215" max="9215" width="14.7109375" style="5" customWidth="1"/>
    <col min="9216" max="9216" width="12.42578125" style="5" customWidth="1"/>
    <col min="9217" max="9217" width="23.7109375" style="5" customWidth="1"/>
    <col min="9218" max="9219" width="15.5703125" style="5" customWidth="1"/>
    <col min="9220" max="9466" width="9.140625" style="5"/>
    <col min="9467" max="9467" width="5.85546875" style="5" customWidth="1"/>
    <col min="9468" max="9468" width="8.140625" style="5" customWidth="1"/>
    <col min="9469" max="9469" width="48" style="5" customWidth="1"/>
    <col min="9470" max="9470" width="22.5703125" style="5" customWidth="1"/>
    <col min="9471" max="9471" width="14.7109375" style="5" customWidth="1"/>
    <col min="9472" max="9472" width="12.42578125" style="5" customWidth="1"/>
    <col min="9473" max="9473" width="23.7109375" style="5" customWidth="1"/>
    <col min="9474" max="9475" width="15.5703125" style="5" customWidth="1"/>
    <col min="9476" max="9722" width="9.140625" style="5"/>
    <col min="9723" max="9723" width="5.85546875" style="5" customWidth="1"/>
    <col min="9724" max="9724" width="8.140625" style="5" customWidth="1"/>
    <col min="9725" max="9725" width="48" style="5" customWidth="1"/>
    <col min="9726" max="9726" width="22.5703125" style="5" customWidth="1"/>
    <col min="9727" max="9727" width="14.7109375" style="5" customWidth="1"/>
    <col min="9728" max="9728" width="12.42578125" style="5" customWidth="1"/>
    <col min="9729" max="9729" width="23.7109375" style="5" customWidth="1"/>
    <col min="9730" max="9731" width="15.5703125" style="5" customWidth="1"/>
    <col min="9732" max="9978" width="9.140625" style="5"/>
    <col min="9979" max="9979" width="5.85546875" style="5" customWidth="1"/>
    <col min="9980" max="9980" width="8.140625" style="5" customWidth="1"/>
    <col min="9981" max="9981" width="48" style="5" customWidth="1"/>
    <col min="9982" max="9982" width="22.5703125" style="5" customWidth="1"/>
    <col min="9983" max="9983" width="14.7109375" style="5" customWidth="1"/>
    <col min="9984" max="9984" width="12.42578125" style="5" customWidth="1"/>
    <col min="9985" max="9985" width="23.7109375" style="5" customWidth="1"/>
    <col min="9986" max="9987" width="15.5703125" style="5" customWidth="1"/>
    <col min="9988" max="10234" width="9.140625" style="5"/>
    <col min="10235" max="10235" width="5.85546875" style="5" customWidth="1"/>
    <col min="10236" max="10236" width="8.140625" style="5" customWidth="1"/>
    <col min="10237" max="10237" width="48" style="5" customWidth="1"/>
    <col min="10238" max="10238" width="22.5703125" style="5" customWidth="1"/>
    <col min="10239" max="10239" width="14.7109375" style="5" customWidth="1"/>
    <col min="10240" max="10240" width="12.42578125" style="5" customWidth="1"/>
    <col min="10241" max="10241" width="23.7109375" style="5" customWidth="1"/>
    <col min="10242" max="10243" width="15.5703125" style="5" customWidth="1"/>
    <col min="10244" max="10490" width="9.140625" style="5"/>
    <col min="10491" max="10491" width="5.85546875" style="5" customWidth="1"/>
    <col min="10492" max="10492" width="8.140625" style="5" customWidth="1"/>
    <col min="10493" max="10493" width="48" style="5" customWidth="1"/>
    <col min="10494" max="10494" width="22.5703125" style="5" customWidth="1"/>
    <col min="10495" max="10495" width="14.7109375" style="5" customWidth="1"/>
    <col min="10496" max="10496" width="12.42578125" style="5" customWidth="1"/>
    <col min="10497" max="10497" width="23.7109375" style="5" customWidth="1"/>
    <col min="10498" max="10499" width="15.5703125" style="5" customWidth="1"/>
    <col min="10500" max="10746" width="9.140625" style="5"/>
    <col min="10747" max="10747" width="5.85546875" style="5" customWidth="1"/>
    <col min="10748" max="10748" width="8.140625" style="5" customWidth="1"/>
    <col min="10749" max="10749" width="48" style="5" customWidth="1"/>
    <col min="10750" max="10750" width="22.5703125" style="5" customWidth="1"/>
    <col min="10751" max="10751" width="14.7109375" style="5" customWidth="1"/>
    <col min="10752" max="10752" width="12.42578125" style="5" customWidth="1"/>
    <col min="10753" max="10753" width="23.7109375" style="5" customWidth="1"/>
    <col min="10754" max="10755" width="15.5703125" style="5" customWidth="1"/>
    <col min="10756" max="11002" width="9.140625" style="5"/>
    <col min="11003" max="11003" width="5.85546875" style="5" customWidth="1"/>
    <col min="11004" max="11004" width="8.140625" style="5" customWidth="1"/>
    <col min="11005" max="11005" width="48" style="5" customWidth="1"/>
    <col min="11006" max="11006" width="22.5703125" style="5" customWidth="1"/>
    <col min="11007" max="11007" width="14.7109375" style="5" customWidth="1"/>
    <col min="11008" max="11008" width="12.42578125" style="5" customWidth="1"/>
    <col min="11009" max="11009" width="23.7109375" style="5" customWidth="1"/>
    <col min="11010" max="11011" width="15.5703125" style="5" customWidth="1"/>
    <col min="11012" max="11258" width="9.140625" style="5"/>
    <col min="11259" max="11259" width="5.85546875" style="5" customWidth="1"/>
    <col min="11260" max="11260" width="8.140625" style="5" customWidth="1"/>
    <col min="11261" max="11261" width="48" style="5" customWidth="1"/>
    <col min="11262" max="11262" width="22.5703125" style="5" customWidth="1"/>
    <col min="11263" max="11263" width="14.7109375" style="5" customWidth="1"/>
    <col min="11264" max="11264" width="12.42578125" style="5" customWidth="1"/>
    <col min="11265" max="11265" width="23.7109375" style="5" customWidth="1"/>
    <col min="11266" max="11267" width="15.5703125" style="5" customWidth="1"/>
    <col min="11268" max="11514" width="9.140625" style="5"/>
    <col min="11515" max="11515" width="5.85546875" style="5" customWidth="1"/>
    <col min="11516" max="11516" width="8.140625" style="5" customWidth="1"/>
    <col min="11517" max="11517" width="48" style="5" customWidth="1"/>
    <col min="11518" max="11518" width="22.5703125" style="5" customWidth="1"/>
    <col min="11519" max="11519" width="14.7109375" style="5" customWidth="1"/>
    <col min="11520" max="11520" width="12.42578125" style="5" customWidth="1"/>
    <col min="11521" max="11521" width="23.7109375" style="5" customWidth="1"/>
    <col min="11522" max="11523" width="15.5703125" style="5" customWidth="1"/>
    <col min="11524" max="11770" width="9.140625" style="5"/>
    <col min="11771" max="11771" width="5.85546875" style="5" customWidth="1"/>
    <col min="11772" max="11772" width="8.140625" style="5" customWidth="1"/>
    <col min="11773" max="11773" width="48" style="5" customWidth="1"/>
    <col min="11774" max="11774" width="22.5703125" style="5" customWidth="1"/>
    <col min="11775" max="11775" width="14.7109375" style="5" customWidth="1"/>
    <col min="11776" max="11776" width="12.42578125" style="5" customWidth="1"/>
    <col min="11777" max="11777" width="23.7109375" style="5" customWidth="1"/>
    <col min="11778" max="11779" width="15.5703125" style="5" customWidth="1"/>
    <col min="11780" max="12026" width="9.140625" style="5"/>
    <col min="12027" max="12027" width="5.85546875" style="5" customWidth="1"/>
    <col min="12028" max="12028" width="8.140625" style="5" customWidth="1"/>
    <col min="12029" max="12029" width="48" style="5" customWidth="1"/>
    <col min="12030" max="12030" width="22.5703125" style="5" customWidth="1"/>
    <col min="12031" max="12031" width="14.7109375" style="5" customWidth="1"/>
    <col min="12032" max="12032" width="12.42578125" style="5" customWidth="1"/>
    <col min="12033" max="12033" width="23.7109375" style="5" customWidth="1"/>
    <col min="12034" max="12035" width="15.5703125" style="5" customWidth="1"/>
    <col min="12036" max="12282" width="9.140625" style="5"/>
    <col min="12283" max="12283" width="5.85546875" style="5" customWidth="1"/>
    <col min="12284" max="12284" width="8.140625" style="5" customWidth="1"/>
    <col min="12285" max="12285" width="48" style="5" customWidth="1"/>
    <col min="12286" max="12286" width="22.5703125" style="5" customWidth="1"/>
    <col min="12287" max="12287" width="14.7109375" style="5" customWidth="1"/>
    <col min="12288" max="12288" width="12.42578125" style="5" customWidth="1"/>
    <col min="12289" max="12289" width="23.7109375" style="5" customWidth="1"/>
    <col min="12290" max="12291" width="15.5703125" style="5" customWidth="1"/>
    <col min="12292" max="12538" width="9.140625" style="5"/>
    <col min="12539" max="12539" width="5.85546875" style="5" customWidth="1"/>
    <col min="12540" max="12540" width="8.140625" style="5" customWidth="1"/>
    <col min="12541" max="12541" width="48" style="5" customWidth="1"/>
    <col min="12542" max="12542" width="22.5703125" style="5" customWidth="1"/>
    <col min="12543" max="12543" width="14.7109375" style="5" customWidth="1"/>
    <col min="12544" max="12544" width="12.42578125" style="5" customWidth="1"/>
    <col min="12545" max="12545" width="23.7109375" style="5" customWidth="1"/>
    <col min="12546" max="12547" width="15.5703125" style="5" customWidth="1"/>
    <col min="12548" max="12794" width="9.140625" style="5"/>
    <col min="12795" max="12795" width="5.85546875" style="5" customWidth="1"/>
    <col min="12796" max="12796" width="8.140625" style="5" customWidth="1"/>
    <col min="12797" max="12797" width="48" style="5" customWidth="1"/>
    <col min="12798" max="12798" width="22.5703125" style="5" customWidth="1"/>
    <col min="12799" max="12799" width="14.7109375" style="5" customWidth="1"/>
    <col min="12800" max="12800" width="12.42578125" style="5" customWidth="1"/>
    <col min="12801" max="12801" width="23.7109375" style="5" customWidth="1"/>
    <col min="12802" max="12803" width="15.5703125" style="5" customWidth="1"/>
    <col min="12804" max="13050" width="9.140625" style="5"/>
    <col min="13051" max="13051" width="5.85546875" style="5" customWidth="1"/>
    <col min="13052" max="13052" width="8.140625" style="5" customWidth="1"/>
    <col min="13053" max="13053" width="48" style="5" customWidth="1"/>
    <col min="13054" max="13054" width="22.5703125" style="5" customWidth="1"/>
    <col min="13055" max="13055" width="14.7109375" style="5" customWidth="1"/>
    <col min="13056" max="13056" width="12.42578125" style="5" customWidth="1"/>
    <col min="13057" max="13057" width="23.7109375" style="5" customWidth="1"/>
    <col min="13058" max="13059" width="15.5703125" style="5" customWidth="1"/>
    <col min="13060" max="13306" width="9.140625" style="5"/>
    <col min="13307" max="13307" width="5.85546875" style="5" customWidth="1"/>
    <col min="13308" max="13308" width="8.140625" style="5" customWidth="1"/>
    <col min="13309" max="13309" width="48" style="5" customWidth="1"/>
    <col min="13310" max="13310" width="22.5703125" style="5" customWidth="1"/>
    <col min="13311" max="13311" width="14.7109375" style="5" customWidth="1"/>
    <col min="13312" max="13312" width="12.42578125" style="5" customWidth="1"/>
    <col min="13313" max="13313" width="23.7109375" style="5" customWidth="1"/>
    <col min="13314" max="13315" width="15.5703125" style="5" customWidth="1"/>
    <col min="13316" max="13562" width="9.140625" style="5"/>
    <col min="13563" max="13563" width="5.85546875" style="5" customWidth="1"/>
    <col min="13564" max="13564" width="8.140625" style="5" customWidth="1"/>
    <col min="13565" max="13565" width="48" style="5" customWidth="1"/>
    <col min="13566" max="13566" width="22.5703125" style="5" customWidth="1"/>
    <col min="13567" max="13567" width="14.7109375" style="5" customWidth="1"/>
    <col min="13568" max="13568" width="12.42578125" style="5" customWidth="1"/>
    <col min="13569" max="13569" width="23.7109375" style="5" customWidth="1"/>
    <col min="13570" max="13571" width="15.5703125" style="5" customWidth="1"/>
    <col min="13572" max="13818" width="9.140625" style="5"/>
    <col min="13819" max="13819" width="5.85546875" style="5" customWidth="1"/>
    <col min="13820" max="13820" width="8.140625" style="5" customWidth="1"/>
    <col min="13821" max="13821" width="48" style="5" customWidth="1"/>
    <col min="13822" max="13822" width="22.5703125" style="5" customWidth="1"/>
    <col min="13823" max="13823" width="14.7109375" style="5" customWidth="1"/>
    <col min="13824" max="13824" width="12.42578125" style="5" customWidth="1"/>
    <col min="13825" max="13825" width="23.7109375" style="5" customWidth="1"/>
    <col min="13826" max="13827" width="15.5703125" style="5" customWidth="1"/>
    <col min="13828" max="14074" width="9.140625" style="5"/>
    <col min="14075" max="14075" width="5.85546875" style="5" customWidth="1"/>
    <col min="14076" max="14076" width="8.140625" style="5" customWidth="1"/>
    <col min="14077" max="14077" width="48" style="5" customWidth="1"/>
    <col min="14078" max="14078" width="22.5703125" style="5" customWidth="1"/>
    <col min="14079" max="14079" width="14.7109375" style="5" customWidth="1"/>
    <col min="14080" max="14080" width="12.42578125" style="5" customWidth="1"/>
    <col min="14081" max="14081" width="23.7109375" style="5" customWidth="1"/>
    <col min="14082" max="14083" width="15.5703125" style="5" customWidth="1"/>
    <col min="14084" max="14330" width="9.140625" style="5"/>
    <col min="14331" max="14331" width="5.85546875" style="5" customWidth="1"/>
    <col min="14332" max="14332" width="8.140625" style="5" customWidth="1"/>
    <col min="14333" max="14333" width="48" style="5" customWidth="1"/>
    <col min="14334" max="14334" width="22.5703125" style="5" customWidth="1"/>
    <col min="14335" max="14335" width="14.7109375" style="5" customWidth="1"/>
    <col min="14336" max="14336" width="12.42578125" style="5" customWidth="1"/>
    <col min="14337" max="14337" width="23.7109375" style="5" customWidth="1"/>
    <col min="14338" max="14339" width="15.5703125" style="5" customWidth="1"/>
    <col min="14340" max="14586" width="9.140625" style="5"/>
    <col min="14587" max="14587" width="5.85546875" style="5" customWidth="1"/>
    <col min="14588" max="14588" width="8.140625" style="5" customWidth="1"/>
    <col min="14589" max="14589" width="48" style="5" customWidth="1"/>
    <col min="14590" max="14590" width="22.5703125" style="5" customWidth="1"/>
    <col min="14591" max="14591" width="14.7109375" style="5" customWidth="1"/>
    <col min="14592" max="14592" width="12.42578125" style="5" customWidth="1"/>
    <col min="14593" max="14593" width="23.7109375" style="5" customWidth="1"/>
    <col min="14594" max="14595" width="15.5703125" style="5" customWidth="1"/>
    <col min="14596" max="14842" width="9.140625" style="5"/>
    <col min="14843" max="14843" width="5.85546875" style="5" customWidth="1"/>
    <col min="14844" max="14844" width="8.140625" style="5" customWidth="1"/>
    <col min="14845" max="14845" width="48" style="5" customWidth="1"/>
    <col min="14846" max="14846" width="22.5703125" style="5" customWidth="1"/>
    <col min="14847" max="14847" width="14.7109375" style="5" customWidth="1"/>
    <col min="14848" max="14848" width="12.42578125" style="5" customWidth="1"/>
    <col min="14849" max="14849" width="23.7109375" style="5" customWidth="1"/>
    <col min="14850" max="14851" width="15.5703125" style="5" customWidth="1"/>
    <col min="14852" max="15098" width="9.140625" style="5"/>
    <col min="15099" max="15099" width="5.85546875" style="5" customWidth="1"/>
    <col min="15100" max="15100" width="8.140625" style="5" customWidth="1"/>
    <col min="15101" max="15101" width="48" style="5" customWidth="1"/>
    <col min="15102" max="15102" width="22.5703125" style="5" customWidth="1"/>
    <col min="15103" max="15103" width="14.7109375" style="5" customWidth="1"/>
    <col min="15104" max="15104" width="12.42578125" style="5" customWidth="1"/>
    <col min="15105" max="15105" width="23.7109375" style="5" customWidth="1"/>
    <col min="15106" max="15107" width="15.5703125" style="5" customWidth="1"/>
    <col min="15108" max="15354" width="9.140625" style="5"/>
    <col min="15355" max="15355" width="5.85546875" style="5" customWidth="1"/>
    <col min="15356" max="15356" width="8.140625" style="5" customWidth="1"/>
    <col min="15357" max="15357" width="48" style="5" customWidth="1"/>
    <col min="15358" max="15358" width="22.5703125" style="5" customWidth="1"/>
    <col min="15359" max="15359" width="14.7109375" style="5" customWidth="1"/>
    <col min="15360" max="15360" width="12.42578125" style="5" customWidth="1"/>
    <col min="15361" max="15361" width="23.7109375" style="5" customWidth="1"/>
    <col min="15362" max="15363" width="15.5703125" style="5" customWidth="1"/>
    <col min="15364" max="15610" width="9.140625" style="5"/>
    <col min="15611" max="15611" width="5.85546875" style="5" customWidth="1"/>
    <col min="15612" max="15612" width="8.140625" style="5" customWidth="1"/>
    <col min="15613" max="15613" width="48" style="5" customWidth="1"/>
    <col min="15614" max="15614" width="22.5703125" style="5" customWidth="1"/>
    <col min="15615" max="15615" width="14.7109375" style="5" customWidth="1"/>
    <col min="15616" max="15616" width="12.42578125" style="5" customWidth="1"/>
    <col min="15617" max="15617" width="23.7109375" style="5" customWidth="1"/>
    <col min="15618" max="15619" width="15.5703125" style="5" customWidth="1"/>
    <col min="15620" max="15866" width="9.140625" style="5"/>
    <col min="15867" max="15867" width="5.85546875" style="5" customWidth="1"/>
    <col min="15868" max="15868" width="8.140625" style="5" customWidth="1"/>
    <col min="15869" max="15869" width="48" style="5" customWidth="1"/>
    <col min="15870" max="15870" width="22.5703125" style="5" customWidth="1"/>
    <col min="15871" max="15871" width="14.7109375" style="5" customWidth="1"/>
    <col min="15872" max="15872" width="12.42578125" style="5" customWidth="1"/>
    <col min="15873" max="15873" width="23.7109375" style="5" customWidth="1"/>
    <col min="15874" max="15875" width="15.5703125" style="5" customWidth="1"/>
    <col min="15876" max="16122" width="9.140625" style="5"/>
    <col min="16123" max="16123" width="5.85546875" style="5" customWidth="1"/>
    <col min="16124" max="16124" width="8.140625" style="5" customWidth="1"/>
    <col min="16125" max="16125" width="48" style="5" customWidth="1"/>
    <col min="16126" max="16126" width="22.5703125" style="5" customWidth="1"/>
    <col min="16127" max="16127" width="14.7109375" style="5" customWidth="1"/>
    <col min="16128" max="16128" width="12.42578125" style="5" customWidth="1"/>
    <col min="16129" max="16129" width="23.7109375" style="5" customWidth="1"/>
    <col min="16130" max="16131" width="15.5703125" style="5" customWidth="1"/>
    <col min="16132" max="16378" width="9.140625" style="5"/>
    <col min="16379" max="16384" width="8.85546875" style="5" customWidth="1"/>
  </cols>
  <sheetData>
    <row r="1" spans="1:9" s="1" customFormat="1" x14ac:dyDescent="0.25">
      <c r="F1" s="2"/>
      <c r="G1" s="34"/>
    </row>
    <row r="2" spans="1:9" s="1" customFormat="1" ht="36.75" customHeight="1" x14ac:dyDescent="0.25">
      <c r="B2" s="72" t="s">
        <v>100</v>
      </c>
      <c r="C2" s="73"/>
      <c r="D2" s="73"/>
      <c r="E2" s="73"/>
      <c r="F2" s="73"/>
      <c r="G2" s="73"/>
    </row>
    <row r="3" spans="1:9" s="4" customFormat="1" ht="18.75" customHeight="1" x14ac:dyDescent="0.25">
      <c r="A3" s="3"/>
      <c r="B3" s="29" t="s">
        <v>48</v>
      </c>
      <c r="C3" s="3"/>
      <c r="D3" s="3"/>
      <c r="E3" s="3"/>
      <c r="F3" s="3"/>
      <c r="G3" s="52">
        <v>44834</v>
      </c>
    </row>
    <row r="4" spans="1:9" s="4" customFormat="1" ht="15.75" customHeight="1" x14ac:dyDescent="0.25">
      <c r="A4" s="3"/>
      <c r="B4" s="3"/>
      <c r="C4" s="3"/>
      <c r="D4" s="3"/>
      <c r="E4" s="3"/>
      <c r="F4" s="3"/>
      <c r="G4" s="3"/>
    </row>
    <row r="5" spans="1:9" s="1" customFormat="1" ht="86.25" customHeight="1" x14ac:dyDescent="0.25">
      <c r="A5" s="74" t="s">
        <v>67</v>
      </c>
      <c r="B5" s="75"/>
      <c r="C5" s="75"/>
      <c r="D5" s="75"/>
      <c r="E5" s="75"/>
      <c r="F5" s="75"/>
      <c r="G5" s="75"/>
    </row>
    <row r="6" spans="1:9" s="1" customFormat="1" ht="60" customHeight="1" x14ac:dyDescent="0.25">
      <c r="A6" s="74" t="s">
        <v>49</v>
      </c>
      <c r="B6" s="75"/>
      <c r="C6" s="75"/>
      <c r="D6" s="75"/>
      <c r="E6" s="75"/>
      <c r="F6" s="75"/>
      <c r="G6" s="75"/>
    </row>
    <row r="7" spans="1:9" ht="53.45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3" t="s">
        <v>6</v>
      </c>
      <c r="H7" s="8"/>
      <c r="I7" s="8"/>
    </row>
    <row r="8" spans="1:9" ht="47.25" x14ac:dyDescent="0.25">
      <c r="A8" s="6">
        <v>1</v>
      </c>
      <c r="B8" s="9" t="s">
        <v>7</v>
      </c>
      <c r="C8" s="6" t="s">
        <v>8</v>
      </c>
      <c r="D8" s="10">
        <v>0.33</v>
      </c>
      <c r="E8" s="10">
        <v>3909.6</v>
      </c>
      <c r="F8" s="7" t="s">
        <v>9</v>
      </c>
      <c r="G8" s="51">
        <f>D8*E8</f>
        <v>1290.1680000000001</v>
      </c>
    </row>
    <row r="9" spans="1:9" ht="31.5" x14ac:dyDescent="0.25">
      <c r="A9" s="6">
        <f t="shared" ref="A9:A27" si="0">A8+1</f>
        <v>2</v>
      </c>
      <c r="B9" s="9" t="s">
        <v>57</v>
      </c>
      <c r="C9" s="6" t="s">
        <v>8</v>
      </c>
      <c r="D9" s="10">
        <v>0.08</v>
      </c>
      <c r="E9" s="10">
        <v>3909.6</v>
      </c>
      <c r="F9" s="7" t="s">
        <v>10</v>
      </c>
      <c r="G9" s="51">
        <f t="shared" ref="G9:G27" si="1">D9*E9</f>
        <v>312.76799999999997</v>
      </c>
    </row>
    <row r="10" spans="1:9" ht="47.25" x14ac:dyDescent="0.25">
      <c r="A10" s="6">
        <f t="shared" si="0"/>
        <v>3</v>
      </c>
      <c r="B10" s="9" t="s">
        <v>13</v>
      </c>
      <c r="C10" s="6" t="s">
        <v>11</v>
      </c>
      <c r="D10" s="10">
        <v>0.16</v>
      </c>
      <c r="E10" s="10">
        <v>3909.6</v>
      </c>
      <c r="F10" s="7" t="s">
        <v>12</v>
      </c>
      <c r="G10" s="51">
        <f t="shared" si="1"/>
        <v>625.53599999999994</v>
      </c>
    </row>
    <row r="11" spans="1:9" ht="30" customHeight="1" x14ac:dyDescent="0.25">
      <c r="A11" s="6">
        <f t="shared" si="0"/>
        <v>4</v>
      </c>
      <c r="B11" s="9" t="s">
        <v>14</v>
      </c>
      <c r="C11" s="6" t="s">
        <v>15</v>
      </c>
      <c r="D11" s="10">
        <v>7.0000000000000007E-2</v>
      </c>
      <c r="E11" s="10">
        <v>3909.6</v>
      </c>
      <c r="F11" s="7" t="s">
        <v>16</v>
      </c>
      <c r="G11" s="51">
        <f t="shared" si="1"/>
        <v>273.67200000000003</v>
      </c>
    </row>
    <row r="12" spans="1:9" ht="78.75" x14ac:dyDescent="0.25">
      <c r="A12" s="6">
        <f t="shared" si="0"/>
        <v>5</v>
      </c>
      <c r="B12" s="9" t="s">
        <v>17</v>
      </c>
      <c r="C12" s="6" t="s">
        <v>18</v>
      </c>
      <c r="D12" s="10">
        <v>0.04</v>
      </c>
      <c r="E12" s="10">
        <v>3909.6</v>
      </c>
      <c r="F12" s="7" t="s">
        <v>19</v>
      </c>
      <c r="G12" s="51">
        <f t="shared" si="1"/>
        <v>156.38399999999999</v>
      </c>
    </row>
    <row r="13" spans="1:9" ht="63" x14ac:dyDescent="0.25">
      <c r="A13" s="6">
        <f t="shared" si="0"/>
        <v>6</v>
      </c>
      <c r="B13" s="9" t="s">
        <v>20</v>
      </c>
      <c r="C13" s="6" t="s">
        <v>21</v>
      </c>
      <c r="D13" s="10">
        <v>0.2</v>
      </c>
      <c r="E13" s="10">
        <v>3909.6</v>
      </c>
      <c r="F13" s="7" t="s">
        <v>22</v>
      </c>
      <c r="G13" s="51">
        <f t="shared" si="1"/>
        <v>781.92000000000007</v>
      </c>
    </row>
    <row r="14" spans="1:9" ht="31.5" x14ac:dyDescent="0.25">
      <c r="A14" s="6">
        <f t="shared" si="0"/>
        <v>7</v>
      </c>
      <c r="B14" s="9" t="s">
        <v>58</v>
      </c>
      <c r="C14" s="6" t="s">
        <v>23</v>
      </c>
      <c r="D14" s="10">
        <v>0.18</v>
      </c>
      <c r="E14" s="10">
        <v>3909.6</v>
      </c>
      <c r="F14" s="7" t="s">
        <v>10</v>
      </c>
      <c r="G14" s="51">
        <f t="shared" si="1"/>
        <v>703.72799999999995</v>
      </c>
    </row>
    <row r="15" spans="1:9" ht="31.5" x14ac:dyDescent="0.25">
      <c r="A15" s="6">
        <f t="shared" si="0"/>
        <v>8</v>
      </c>
      <c r="B15" s="9" t="s">
        <v>24</v>
      </c>
      <c r="C15" s="6" t="s">
        <v>23</v>
      </c>
      <c r="D15" s="10">
        <v>0.19</v>
      </c>
      <c r="E15" s="10">
        <v>3909.6</v>
      </c>
      <c r="F15" s="7" t="s">
        <v>19</v>
      </c>
      <c r="G15" s="51">
        <f t="shared" si="1"/>
        <v>742.82399999999996</v>
      </c>
    </row>
    <row r="16" spans="1:9" ht="33" customHeight="1" x14ac:dyDescent="0.25">
      <c r="A16" s="6">
        <f t="shared" si="0"/>
        <v>9</v>
      </c>
      <c r="B16" s="9" t="s">
        <v>25</v>
      </c>
      <c r="C16" s="6" t="s">
        <v>8</v>
      </c>
      <c r="D16" s="10">
        <v>0.52</v>
      </c>
      <c r="E16" s="10">
        <v>3909.6</v>
      </c>
      <c r="F16" s="7" t="s">
        <v>22</v>
      </c>
      <c r="G16" s="51">
        <f t="shared" si="1"/>
        <v>2032.992</v>
      </c>
    </row>
    <row r="17" spans="1:7" ht="33" customHeight="1" x14ac:dyDescent="0.25">
      <c r="A17" s="6">
        <f t="shared" si="0"/>
        <v>10</v>
      </c>
      <c r="B17" s="9" t="s">
        <v>26</v>
      </c>
      <c r="C17" s="6" t="s">
        <v>8</v>
      </c>
      <c r="D17" s="10">
        <v>0.44</v>
      </c>
      <c r="E17" s="10">
        <v>3909.6</v>
      </c>
      <c r="F17" s="7"/>
      <c r="G17" s="51">
        <f t="shared" si="1"/>
        <v>1720.2239999999999</v>
      </c>
    </row>
    <row r="18" spans="1:7" ht="41.25" customHeight="1" x14ac:dyDescent="0.25">
      <c r="A18" s="6">
        <f t="shared" si="0"/>
        <v>11</v>
      </c>
      <c r="B18" s="9" t="s">
        <v>27</v>
      </c>
      <c r="C18" s="6" t="s">
        <v>23</v>
      </c>
      <c r="D18" s="10">
        <v>0.05</v>
      </c>
      <c r="E18" s="10">
        <v>3909.6</v>
      </c>
      <c r="F18" s="7" t="s">
        <v>28</v>
      </c>
      <c r="G18" s="51">
        <f t="shared" si="1"/>
        <v>195.48000000000002</v>
      </c>
    </row>
    <row r="19" spans="1:7" ht="81.599999999999994" customHeight="1" x14ac:dyDescent="0.25">
      <c r="A19" s="6">
        <f t="shared" si="0"/>
        <v>12</v>
      </c>
      <c r="B19" s="9" t="s">
        <v>29</v>
      </c>
      <c r="C19" s="6" t="s">
        <v>23</v>
      </c>
      <c r="D19" s="10">
        <v>0.08</v>
      </c>
      <c r="E19" s="10">
        <v>3909.6</v>
      </c>
      <c r="F19" s="7" t="s">
        <v>61</v>
      </c>
      <c r="G19" s="51">
        <f t="shared" si="1"/>
        <v>312.76799999999997</v>
      </c>
    </row>
    <row r="20" spans="1:7" ht="31.5" x14ac:dyDescent="0.25">
      <c r="A20" s="6">
        <f t="shared" si="0"/>
        <v>13</v>
      </c>
      <c r="B20" s="9" t="s">
        <v>30</v>
      </c>
      <c r="C20" s="6" t="s">
        <v>31</v>
      </c>
      <c r="D20" s="10">
        <v>0.52</v>
      </c>
      <c r="E20" s="10">
        <v>3909.6</v>
      </c>
      <c r="F20" s="7" t="s">
        <v>19</v>
      </c>
      <c r="G20" s="51">
        <f t="shared" si="1"/>
        <v>2032.992</v>
      </c>
    </row>
    <row r="21" spans="1:7" ht="31.5" x14ac:dyDescent="0.25">
      <c r="A21" s="6">
        <f t="shared" si="0"/>
        <v>14</v>
      </c>
      <c r="B21" s="9" t="s">
        <v>45</v>
      </c>
      <c r="C21" s="6" t="s">
        <v>32</v>
      </c>
      <c r="D21" s="10">
        <v>2.75</v>
      </c>
      <c r="E21" s="10">
        <v>3909.6</v>
      </c>
      <c r="F21" s="7" t="s">
        <v>22</v>
      </c>
      <c r="G21" s="51">
        <f>D21*E21</f>
        <v>10751.4</v>
      </c>
    </row>
    <row r="22" spans="1:7" ht="31.5" x14ac:dyDescent="0.25">
      <c r="A22" s="6">
        <f t="shared" si="0"/>
        <v>15</v>
      </c>
      <c r="B22" s="9" t="s">
        <v>65</v>
      </c>
      <c r="C22" s="6" t="s">
        <v>33</v>
      </c>
      <c r="D22" s="10">
        <v>3.05</v>
      </c>
      <c r="E22" s="10">
        <v>3909.6</v>
      </c>
      <c r="F22" s="7" t="s">
        <v>34</v>
      </c>
      <c r="G22" s="51">
        <f t="shared" si="1"/>
        <v>11924.279999999999</v>
      </c>
    </row>
    <row r="23" spans="1:7" ht="31.5" x14ac:dyDescent="0.25">
      <c r="A23" s="6">
        <f>A22+1</f>
        <v>16</v>
      </c>
      <c r="B23" s="12" t="s">
        <v>35</v>
      </c>
      <c r="C23" s="15" t="s">
        <v>36</v>
      </c>
      <c r="D23" s="10">
        <f>5883*1.04</f>
        <v>6118.3200000000006</v>
      </c>
      <c r="E23" s="10">
        <v>2</v>
      </c>
      <c r="F23" s="14" t="s">
        <v>22</v>
      </c>
      <c r="G23" s="51">
        <f t="shared" si="1"/>
        <v>12236.640000000001</v>
      </c>
    </row>
    <row r="24" spans="1:7" x14ac:dyDescent="0.25">
      <c r="A24" s="6">
        <f t="shared" si="0"/>
        <v>17</v>
      </c>
      <c r="B24" s="12" t="s">
        <v>37</v>
      </c>
      <c r="C24" s="15" t="s">
        <v>8</v>
      </c>
      <c r="D24" s="10">
        <v>1.64</v>
      </c>
      <c r="E24" s="10">
        <v>3909.6</v>
      </c>
      <c r="F24" s="14" t="s">
        <v>22</v>
      </c>
      <c r="G24" s="51">
        <f t="shared" si="1"/>
        <v>6411.7439999999997</v>
      </c>
    </row>
    <row r="25" spans="1:7" x14ac:dyDescent="0.25">
      <c r="A25" s="6">
        <f t="shared" si="0"/>
        <v>18</v>
      </c>
      <c r="B25" s="12" t="s">
        <v>38</v>
      </c>
      <c r="C25" s="15" t="s">
        <v>39</v>
      </c>
      <c r="D25" s="10">
        <v>0.14000000000000001</v>
      </c>
      <c r="E25" s="10">
        <v>3909.6</v>
      </c>
      <c r="F25" s="14" t="s">
        <v>22</v>
      </c>
      <c r="G25" s="51">
        <f t="shared" si="1"/>
        <v>547.34400000000005</v>
      </c>
    </row>
    <row r="26" spans="1:7" ht="48.75" customHeight="1" x14ac:dyDescent="0.25">
      <c r="A26" s="6">
        <f t="shared" si="0"/>
        <v>19</v>
      </c>
      <c r="B26" s="16" t="s">
        <v>40</v>
      </c>
      <c r="C26" s="13" t="s">
        <v>8</v>
      </c>
      <c r="D26" s="10">
        <v>1.28</v>
      </c>
      <c r="E26" s="10">
        <v>3909.6</v>
      </c>
      <c r="F26" s="14" t="s">
        <v>22</v>
      </c>
      <c r="G26" s="51">
        <f t="shared" si="1"/>
        <v>5004.2879999999996</v>
      </c>
    </row>
    <row r="27" spans="1:7" s="21" customFormat="1" ht="47.25" x14ac:dyDescent="0.25">
      <c r="A27" s="17">
        <f t="shared" si="0"/>
        <v>20</v>
      </c>
      <c r="B27" s="18" t="s">
        <v>92</v>
      </c>
      <c r="C27" s="19" t="s">
        <v>8</v>
      </c>
      <c r="D27" s="20">
        <v>3.31</v>
      </c>
      <c r="E27" s="10">
        <v>3909.6</v>
      </c>
      <c r="F27" s="53" t="s">
        <v>22</v>
      </c>
      <c r="G27" s="51">
        <f t="shared" si="1"/>
        <v>12940.776</v>
      </c>
    </row>
    <row r="28" spans="1:7" s="22" customFormat="1" x14ac:dyDescent="0.25">
      <c r="A28" s="76" t="s">
        <v>42</v>
      </c>
      <c r="B28" s="77"/>
      <c r="C28" s="76"/>
      <c r="D28" s="76"/>
      <c r="E28" s="76"/>
      <c r="F28" s="76"/>
      <c r="G28" s="54">
        <f>SUM(G8:G27)-0.01</f>
        <v>70997.918000000005</v>
      </c>
    </row>
    <row r="29" spans="1:7" s="21" customFormat="1" x14ac:dyDescent="0.25">
      <c r="A29" s="78" t="s">
        <v>43</v>
      </c>
      <c r="B29" s="78"/>
      <c r="C29" s="78"/>
      <c r="D29" s="78"/>
      <c r="E29" s="78"/>
      <c r="F29" s="78"/>
      <c r="G29" s="78"/>
    </row>
    <row r="30" spans="1:7" s="21" customFormat="1" ht="56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5</v>
      </c>
      <c r="G30" s="23" t="s">
        <v>6</v>
      </c>
    </row>
    <row r="31" spans="1:7" s="21" customFormat="1" ht="28.15" customHeight="1" x14ac:dyDescent="0.25">
      <c r="A31" s="23">
        <v>1</v>
      </c>
      <c r="B31" s="25" t="s">
        <v>43</v>
      </c>
      <c r="C31" s="26"/>
      <c r="D31" s="20"/>
      <c r="E31" s="23"/>
      <c r="F31" s="24" t="s">
        <v>64</v>
      </c>
      <c r="G31" s="51">
        <f>3300+13842.59+7432</f>
        <v>24574.59</v>
      </c>
    </row>
    <row r="32" spans="1:7" s="21" customFormat="1" ht="36.6" hidden="1" customHeight="1" x14ac:dyDescent="0.25">
      <c r="A32" s="23">
        <v>2</v>
      </c>
      <c r="B32" s="47" t="s">
        <v>59</v>
      </c>
      <c r="C32" s="48" t="s">
        <v>62</v>
      </c>
      <c r="D32" s="49">
        <v>14.62</v>
      </c>
      <c r="E32" s="49">
        <v>1800</v>
      </c>
      <c r="F32" s="50" t="s">
        <v>63</v>
      </c>
      <c r="G32" s="20">
        <v>0</v>
      </c>
    </row>
    <row r="33" spans="1:8" s="21" customFormat="1" ht="34.5" hidden="1" customHeight="1" x14ac:dyDescent="0.25">
      <c r="A33" s="23">
        <f>A32+1</f>
        <v>3</v>
      </c>
      <c r="B33" s="47" t="s">
        <v>60</v>
      </c>
      <c r="C33" s="48" t="s">
        <v>62</v>
      </c>
      <c r="D33" s="49">
        <v>10.55</v>
      </c>
      <c r="E33" s="49">
        <v>1800</v>
      </c>
      <c r="F33" s="50" t="s">
        <v>63</v>
      </c>
      <c r="G33" s="20">
        <v>0</v>
      </c>
    </row>
    <row r="34" spans="1:8" s="27" customFormat="1" x14ac:dyDescent="0.25">
      <c r="A34" s="79" t="s">
        <v>44</v>
      </c>
      <c r="B34" s="79"/>
      <c r="C34" s="79"/>
      <c r="D34" s="79"/>
      <c r="E34" s="79"/>
      <c r="F34" s="79"/>
      <c r="G34" s="54">
        <f>SUM(G31:G33)</f>
        <v>24574.59</v>
      </c>
      <c r="H34" s="40"/>
    </row>
    <row r="35" spans="1:8" s="22" customFormat="1" x14ac:dyDescent="0.25">
      <c r="A35" s="76" t="s">
        <v>46</v>
      </c>
      <c r="B35" s="76"/>
      <c r="C35" s="76"/>
      <c r="D35" s="76"/>
      <c r="E35" s="76"/>
      <c r="F35" s="76"/>
      <c r="G35" s="54">
        <f>G28+G34</f>
        <v>95572.508000000002</v>
      </c>
    </row>
    <row r="36" spans="1:8" ht="33.75" customHeight="1" x14ac:dyDescent="0.3">
      <c r="A36" s="80" t="s">
        <v>101</v>
      </c>
      <c r="B36" s="81"/>
      <c r="C36" s="81"/>
      <c r="D36" s="81"/>
      <c r="E36" s="81"/>
      <c r="F36" s="81"/>
      <c r="G36" s="81"/>
    </row>
    <row r="37" spans="1:8" ht="18.75" customHeight="1" x14ac:dyDescent="0.3">
      <c r="A37" s="80" t="s">
        <v>102</v>
      </c>
      <c r="B37" s="71"/>
      <c r="C37" s="71"/>
      <c r="D37" s="71"/>
      <c r="E37" s="71"/>
      <c r="F37" s="71"/>
      <c r="G37" s="71"/>
    </row>
    <row r="38" spans="1:8" ht="21" customHeight="1" x14ac:dyDescent="0.3">
      <c r="A38" s="70" t="s">
        <v>50</v>
      </c>
      <c r="B38" s="71"/>
      <c r="C38" s="71"/>
      <c r="D38" s="71"/>
      <c r="E38" s="71"/>
      <c r="F38" s="71"/>
      <c r="G38" s="71"/>
    </row>
    <row r="39" spans="1:8" ht="23.25" customHeight="1" x14ac:dyDescent="0.3">
      <c r="A39" s="70" t="s">
        <v>51</v>
      </c>
      <c r="B39" s="71"/>
      <c r="C39" s="71"/>
      <c r="D39" s="71"/>
      <c r="E39" s="71"/>
      <c r="F39" s="71"/>
      <c r="G39" s="71"/>
    </row>
    <row r="40" spans="1:8" ht="22.5" customHeight="1" x14ac:dyDescent="0.3">
      <c r="A40" s="70" t="s">
        <v>52</v>
      </c>
      <c r="B40" s="71"/>
      <c r="C40" s="71"/>
      <c r="D40" s="71"/>
      <c r="E40" s="71"/>
      <c r="F40" s="71"/>
      <c r="G40" s="71"/>
    </row>
    <row r="41" spans="1:8" ht="18.75" x14ac:dyDescent="0.3">
      <c r="B41" s="35"/>
      <c r="C41" s="39" t="s">
        <v>53</v>
      </c>
      <c r="D41" s="35"/>
      <c r="E41" s="35"/>
      <c r="F41" s="36"/>
      <c r="G41" s="37"/>
    </row>
    <row r="42" spans="1:8" ht="18.75" x14ac:dyDescent="0.3">
      <c r="B42" s="35"/>
      <c r="C42" s="35"/>
      <c r="D42" s="35"/>
      <c r="E42" s="35"/>
      <c r="F42" s="36"/>
      <c r="G42" s="37"/>
    </row>
    <row r="43" spans="1:8" ht="18.75" x14ac:dyDescent="0.3">
      <c r="B43" s="35" t="s">
        <v>54</v>
      </c>
      <c r="C43" s="35" t="s">
        <v>66</v>
      </c>
      <c r="D43" s="35"/>
      <c r="E43" s="35"/>
      <c r="F43" s="38"/>
      <c r="G43" s="37"/>
    </row>
    <row r="44" spans="1:8" ht="18.75" x14ac:dyDescent="0.3">
      <c r="B44" s="35"/>
      <c r="C44" s="35"/>
      <c r="D44" s="35"/>
      <c r="E44" s="35"/>
      <c r="F44" s="36"/>
      <c r="G44" s="37"/>
    </row>
    <row r="45" spans="1:8" ht="18.75" x14ac:dyDescent="0.3">
      <c r="B45" s="35" t="s">
        <v>55</v>
      </c>
      <c r="C45" s="30" t="s">
        <v>56</v>
      </c>
      <c r="D45" s="35"/>
      <c r="E45" s="35"/>
      <c r="F45" s="38"/>
      <c r="G45" s="37"/>
    </row>
    <row r="46" spans="1:8" ht="18.75" x14ac:dyDescent="0.3">
      <c r="B46" s="35"/>
      <c r="C46" s="35"/>
      <c r="D46" s="35"/>
      <c r="E46" s="35"/>
      <c r="F46" s="36"/>
      <c r="G46" s="37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94488188976377963" right="0.27559055118110237" top="0.31496062992125984" bottom="0.27559055118110237" header="0.19685039370078741" footer="0.1574803149606299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2023-04-26T06:05:43Z</dcterms:modified>
</cp:coreProperties>
</file>