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Инна-пк\сетевая\ЭКОНОМИЧЕСКИЙ ОТДЕЛ\ФИН ПЛАН 2021\отчеты 2021\Западная 12\"/>
    </mc:Choice>
  </mc:AlternateContent>
  <bookViews>
    <workbookView xWindow="0" yWindow="0" windowWidth="20490" windowHeight="9045"/>
  </bookViews>
  <sheets>
    <sheet name="год" sheetId="1" r:id="rId1"/>
  </sheets>
  <externalReferences>
    <externalReference r:id="rId2"/>
  </externalReference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_xlnm.Print_Area" localSheetId="0">год!$A$1:$C$47</definedName>
    <definedName name="тыс">{0,"тысячz";1,"тысячаz";2,"тысячиz";5,"тысячz"}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A33" i="1"/>
  <c r="C32" i="1"/>
  <c r="C31" i="1"/>
  <c r="C34" i="1" s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C9" i="1"/>
  <c r="C5" i="1"/>
  <c r="C4" i="1"/>
  <c r="C35" i="1" l="1"/>
  <c r="C36" i="1" s="1"/>
</calcChain>
</file>

<file path=xl/sharedStrings.xml><?xml version="1.0" encoding="utf-8"?>
<sst xmlns="http://schemas.openxmlformats.org/spreadsheetml/2006/main" count="38" uniqueCount="33">
  <si>
    <t>Доходы и расходы ООО КА "Ирбис"  по управлению и обслуживанию МКД ул. Западная д. 12</t>
  </si>
  <si>
    <t>Начислено за услуги по содержанию и текущему ремонту общего имущества МКД  за 2021 год</t>
  </si>
  <si>
    <t>Поступило за услуги по содержанию и текущему ремонту общего имущества МКД за 2021 год</t>
  </si>
  <si>
    <t>Долг собственников помещений на 01.01.2022 г.</t>
  </si>
  <si>
    <t>Подано исковых заявлений за 2021 год (шт.)</t>
  </si>
  <si>
    <t>№</t>
  </si>
  <si>
    <t>Наименование работы</t>
  </si>
  <si>
    <t>Выполнено  услуг (работ) за 2021 год</t>
  </si>
  <si>
    <t>Техническое обслуживание инженерных сетей входящих в состав общего имущества многоквартирных жилых домов</t>
  </si>
  <si>
    <t>Осмотр технических этажей, чердаков и подвальных помещений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</si>
  <si>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</si>
  <si>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</si>
  <si>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</si>
  <si>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</si>
  <si>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 xml:space="preserve">Осмотр мест общего пользования </t>
  </si>
  <si>
    <t>Осмотр наружных конструкций кирпичного или каменного дома</t>
  </si>
  <si>
    <t>Аварийное обслуживание, непредвиденные работы</t>
  </si>
  <si>
    <t>Дежурство слесарей, электриков</t>
  </si>
  <si>
    <t>Дератизация, дезинсекция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</si>
  <si>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</si>
  <si>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</si>
  <si>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Уборка лестничных площадок и маршей </t>
  </si>
  <si>
    <t xml:space="preserve">Подметание прилегающей территории 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</si>
  <si>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</si>
  <si>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</si>
  <si>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</si>
  <si>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</si>
  <si>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Всего:</t>
  </si>
  <si>
    <t>Текущий ремонт</t>
  </si>
  <si>
    <t>Гидравлические испытания системы отопления</t>
  </si>
  <si>
    <t>Промывка системы отопления</t>
  </si>
  <si>
    <t>Итого:</t>
  </si>
  <si>
    <t>Остаток средств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</si>
</sst>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66666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justify" wrapText="1"/>
    </xf>
    <xf numFmtId="0" fontId="1" fillId="2" borderId="2" xfId="0" applyFont="1" applyFill="1" applyBorder="1" applyAlignment="1">
      <alignment horizontal="justify" wrapText="1"/>
    </xf>
    <xf numFmtId="4" fontId="1" fillId="2" borderId="0" xfId="0" applyNumberFormat="1" applyFont="1" applyFill="1"/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4" fontId="5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4" fontId="1" fillId="2" borderId="0" xfId="0" applyNumberFormat="1" applyFont="1" applyFill="1" applyAlignment="1"/>
    <xf numFmtId="0" fontId="1" fillId="2" borderId="0" xfId="0" applyFont="1" applyFill="1" applyAlignment="1">
      <alignment horizontal="justify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50;&#1054;&#1053;&#1054;&#1052;&#1048;&#1063;&#1045;&#1057;&#1050;&#1048;&#1049;%20&#1054;&#1058;&#1044;&#1045;&#1051;/&#1060;&#1048;&#1053;%20&#1055;&#1051;&#1040;&#1053;%202021/&#1040;&#1082;&#1090;&#1099;%202021%20&#1075;&#1086;&#1076;/&#1047;&#1072;&#1087;&#1072;&#1076;&#1085;&#1072;&#1103;%2012/&#1079;&#1072;&#1087;&#1072;&#1076;&#1085;&#1072;&#1103;%2012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"/>
      <sheetName val="окт"/>
      <sheetName val="ноя"/>
      <sheetName val="дек"/>
      <sheetName val="год"/>
    </sheetNames>
    <sheetDataSet>
      <sheetData sheetId="0">
        <row r="9">
          <cell r="G9">
            <v>1078.4000000000001</v>
          </cell>
        </row>
        <row r="10">
          <cell r="G10">
            <v>269.60000000000002</v>
          </cell>
        </row>
        <row r="11">
          <cell r="G11">
            <v>505.5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640.29999999999995</v>
          </cell>
        </row>
        <row r="15">
          <cell r="G15">
            <v>572.90000000000009</v>
          </cell>
        </row>
        <row r="16">
          <cell r="G16">
            <v>606.6</v>
          </cell>
        </row>
        <row r="17">
          <cell r="G17">
            <v>1685</v>
          </cell>
        </row>
        <row r="18">
          <cell r="G18">
            <v>1415.3999999999999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1348</v>
          </cell>
        </row>
        <row r="22">
          <cell r="G22">
            <v>8155.4</v>
          </cell>
        </row>
        <row r="23">
          <cell r="G23">
            <v>13749.6</v>
          </cell>
        </row>
        <row r="24">
          <cell r="G24">
            <v>4077.7</v>
          </cell>
        </row>
        <row r="25">
          <cell r="G25">
            <v>438.1</v>
          </cell>
        </row>
        <row r="26">
          <cell r="G26">
            <v>4145.1000000000004</v>
          </cell>
        </row>
        <row r="27">
          <cell r="G27">
            <v>4044</v>
          </cell>
        </row>
      </sheetData>
      <sheetData sheetId="1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4044</v>
          </cell>
        </row>
        <row r="31">
          <cell r="G31">
            <v>114.75999999999999</v>
          </cell>
        </row>
      </sheetData>
      <sheetData sheetId="2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4044</v>
          </cell>
        </row>
        <row r="31">
          <cell r="G31">
            <v>9260.75</v>
          </cell>
        </row>
      </sheetData>
      <sheetData sheetId="3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4044</v>
          </cell>
        </row>
        <row r="31">
          <cell r="G31">
            <v>4567.41</v>
          </cell>
        </row>
      </sheetData>
      <sheetData sheetId="4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4044</v>
          </cell>
        </row>
        <row r="31">
          <cell r="G31">
            <v>3431.41</v>
          </cell>
        </row>
      </sheetData>
      <sheetData sheetId="5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4044</v>
          </cell>
        </row>
        <row r="31">
          <cell r="G31">
            <v>14583.48</v>
          </cell>
        </row>
      </sheetData>
      <sheetData sheetId="6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4246.2</v>
          </cell>
        </row>
        <row r="31">
          <cell r="G31">
            <v>9597.880000000001</v>
          </cell>
        </row>
      </sheetData>
      <sheetData sheetId="7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4246.2</v>
          </cell>
        </row>
        <row r="31">
          <cell r="G31">
            <v>1112.1099999999999</v>
          </cell>
        </row>
        <row r="32">
          <cell r="G32">
            <v>16872</v>
          </cell>
        </row>
        <row r="33">
          <cell r="G33">
            <v>12168</v>
          </cell>
        </row>
      </sheetData>
      <sheetData sheetId="8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4246.2</v>
          </cell>
        </row>
        <row r="31">
          <cell r="G31">
            <v>5923.17</v>
          </cell>
        </row>
      </sheetData>
      <sheetData sheetId="9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4246.2</v>
          </cell>
        </row>
        <row r="31">
          <cell r="G31">
            <v>2012.72</v>
          </cell>
        </row>
      </sheetData>
      <sheetData sheetId="10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4246.2</v>
          </cell>
        </row>
        <row r="31">
          <cell r="G31">
            <v>6599.19</v>
          </cell>
        </row>
      </sheetData>
      <sheetData sheetId="11">
        <row r="9">
          <cell r="G9">
            <v>1112.1000000000001</v>
          </cell>
        </row>
        <row r="10">
          <cell r="G10">
            <v>269.60000000000002</v>
          </cell>
        </row>
        <row r="11">
          <cell r="G11">
            <v>539.20000000000005</v>
          </cell>
        </row>
        <row r="12">
          <cell r="G12">
            <v>235.90000000000003</v>
          </cell>
        </row>
        <row r="13">
          <cell r="G13">
            <v>134.80000000000001</v>
          </cell>
        </row>
        <row r="14">
          <cell r="G14">
            <v>674</v>
          </cell>
        </row>
        <row r="15">
          <cell r="G15">
            <v>606.6</v>
          </cell>
        </row>
        <row r="16">
          <cell r="G16">
            <v>640.29999999999995</v>
          </cell>
        </row>
        <row r="17">
          <cell r="G17">
            <v>1752.4</v>
          </cell>
        </row>
        <row r="18">
          <cell r="G18">
            <v>1482.8</v>
          </cell>
        </row>
        <row r="19">
          <cell r="G19">
            <v>168.5</v>
          </cell>
        </row>
        <row r="20">
          <cell r="G20">
            <v>269.60000000000002</v>
          </cell>
        </row>
        <row r="21">
          <cell r="G21">
            <v>1381.6999999999998</v>
          </cell>
        </row>
        <row r="22">
          <cell r="G22">
            <v>8660.9</v>
          </cell>
        </row>
        <row r="23">
          <cell r="G23">
            <v>14255.100000000002</v>
          </cell>
        </row>
        <row r="24">
          <cell r="G24">
            <v>4212.5</v>
          </cell>
        </row>
        <row r="25">
          <cell r="G25">
            <v>438.1</v>
          </cell>
        </row>
        <row r="26">
          <cell r="G26">
            <v>4279.8999999999996</v>
          </cell>
        </row>
        <row r="27">
          <cell r="G27">
            <v>4246.2</v>
          </cell>
        </row>
        <row r="31">
          <cell r="G31">
            <v>3226.6600000000003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zoomScale="70" zoomScaleNormal="85" zoomScaleSheetLayoutView="70" workbookViewId="0">
      <selection activeCell="C5" sqref="C5"/>
    </sheetView>
  </sheetViews>
  <sheetFormatPr defaultColWidth="8.85546875" defaultRowHeight="18.75" x14ac:dyDescent="0.3"/>
  <cols>
    <col min="1" max="1" width="5.85546875" style="1" customWidth="1"/>
    <col min="2" max="2" width="102.28515625" style="16" customWidth="1"/>
    <col min="3" max="3" width="39.5703125" style="46" customWidth="1"/>
    <col min="4" max="4" width="22.5703125" style="16" customWidth="1"/>
    <col min="5" max="5" width="8.85546875" style="16"/>
    <col min="6" max="6" width="10" style="16" customWidth="1"/>
    <col min="7" max="7" width="8.85546875" style="16"/>
    <col min="8" max="8" width="9.140625" style="16" bestFit="1" customWidth="1"/>
    <col min="9" max="16384" width="8.85546875" style="16"/>
  </cols>
  <sheetData>
    <row r="1" spans="1:3" s="2" customFormat="1" x14ac:dyDescent="0.3">
      <c r="A1" s="1"/>
      <c r="C1" s="3"/>
    </row>
    <row r="2" spans="1:3" s="2" customFormat="1" ht="53.25" customHeight="1" x14ac:dyDescent="0.3">
      <c r="A2" s="1"/>
      <c r="B2" s="4" t="s">
        <v>0</v>
      </c>
      <c r="C2" s="5"/>
    </row>
    <row r="3" spans="1:3" s="2" customFormat="1" ht="21" customHeight="1" x14ac:dyDescent="0.3">
      <c r="A3" s="1"/>
      <c r="C3" s="6"/>
    </row>
    <row r="4" spans="1:3" s="2" customFormat="1" ht="51" customHeight="1" x14ac:dyDescent="0.3">
      <c r="A4" s="7">
        <v>1</v>
      </c>
      <c r="B4" s="8" t="s">
        <v>1</v>
      </c>
      <c r="C4" s="9">
        <f>603991.71</f>
        <v>603991.71</v>
      </c>
    </row>
    <row r="5" spans="1:3" s="2" customFormat="1" ht="62.25" customHeight="1" x14ac:dyDescent="0.3">
      <c r="A5" s="10">
        <v>2</v>
      </c>
      <c r="B5" s="8" t="s">
        <v>2</v>
      </c>
      <c r="C5" s="11">
        <f>594633.19+13551.96</f>
        <v>608185.14999999991</v>
      </c>
    </row>
    <row r="6" spans="1:3" s="2" customFormat="1" ht="41.25" customHeight="1" x14ac:dyDescent="0.3">
      <c r="A6" s="10">
        <v>3</v>
      </c>
      <c r="B6" s="8" t="s">
        <v>3</v>
      </c>
      <c r="C6" s="11">
        <v>111984.85</v>
      </c>
    </row>
    <row r="7" spans="1:3" s="2" customFormat="1" ht="41.25" customHeight="1" x14ac:dyDescent="0.3">
      <c r="A7" s="10">
        <v>4</v>
      </c>
      <c r="B7" s="12" t="s">
        <v>4</v>
      </c>
      <c r="C7" s="13">
        <v>1</v>
      </c>
    </row>
    <row r="8" spans="1:3" ht="53.45" customHeight="1" x14ac:dyDescent="0.3">
      <c r="A8" s="14" t="s">
        <v>5</v>
      </c>
      <c r="B8" s="14" t="s">
        <v>6</v>
      </c>
      <c r="C8" s="15" t="s">
        <v>7</v>
      </c>
    </row>
    <row r="9" spans="1:3" ht="55.5" customHeight="1" x14ac:dyDescent="0.3">
      <c r="A9" s="10">
        <v>1</v>
      </c>
      <c r="B9" s="17" t="s">
        <v>8</v>
      </c>
      <c r="C9" s="18">
        <f>SUM([1]январь!G9+[1]февраль!G9+[1]март!G9+[1]апрель!G9+[1]май!G9+[1]июнь!G9+[1]июль!G9+[1]август!G9+[1]сент!G9+[1]окт!G9+[1]ноя!G9+[1]дек!G9)</f>
        <v>13311.500000000004</v>
      </c>
    </row>
    <row r="10" spans="1:3" ht="47.25" customHeight="1" x14ac:dyDescent="0.3">
      <c r="A10" s="10">
        <f t="shared" ref="A10:A27" si="0">A9+1</f>
        <v>2</v>
      </c>
      <c r="B10" s="17" t="s">
        <v>9</v>
      </c>
      <c r="C10" s="18">
        <f>SUM([1]январь!G10+[1]февраль!G10+[1]март!G10+[1]апрель!G10+[1]май!G10+[1]июнь!G10+[1]июль!G10+[1]август!G10+[1]сент!G10+[1]окт!G10+[1]ноя!G10+[1]дек!G10)</f>
        <v>3235.1999999999994</v>
      </c>
    </row>
    <row r="11" spans="1:3" ht="51.75" customHeight="1" x14ac:dyDescent="0.3">
      <c r="A11" s="10">
        <f t="shared" si="0"/>
        <v>3</v>
      </c>
      <c r="B11" s="17" t="s">
        <v>10</v>
      </c>
      <c r="C11" s="18">
        <f>SUM([1]январь!G11+[1]февраль!G11+[1]март!G11+[1]апрель!G11+[1]май!G11+[1]июнь!G11+[1]июль!G11+[1]август!G11+[1]сент!G11+[1]окт!G11+[1]ноя!G11+[1]дек!G11)</f>
        <v>6436.6999999999989</v>
      </c>
    </row>
    <row r="12" spans="1:3" ht="56.25" customHeight="1" x14ac:dyDescent="0.3">
      <c r="A12" s="10">
        <f t="shared" si="0"/>
        <v>4</v>
      </c>
      <c r="B12" s="17" t="s">
        <v>11</v>
      </c>
      <c r="C12" s="18">
        <f>SUM([1]январь!G12+[1]февраль!G12+[1]март!G12+[1]апрель!G12+[1]май!G12+[1]июнь!G12+[1]июль!G12+[1]август!G12+[1]сент!G12+[1]окт!G12+[1]ноя!G12+[1]дек!G12)</f>
        <v>2830.8000000000006</v>
      </c>
    </row>
    <row r="13" spans="1:3" x14ac:dyDescent="0.3">
      <c r="A13" s="10">
        <f t="shared" si="0"/>
        <v>5</v>
      </c>
      <c r="B13" s="17" t="s">
        <v>12</v>
      </c>
      <c r="C13" s="18">
        <f>SUM([1]январь!G13+[1]февраль!G13+[1]март!G13+[1]апрель!G13+[1]май!G13+[1]июнь!G13+[1]июль!G13+[1]август!G13+[1]сент!G13+[1]окт!G13+[1]ноя!G13+[1]дек!G13)</f>
        <v>1617.5999999999997</v>
      </c>
    </row>
    <row r="14" spans="1:3" ht="37.5" x14ac:dyDescent="0.3">
      <c r="A14" s="10">
        <f t="shared" si="0"/>
        <v>6</v>
      </c>
      <c r="B14" s="17" t="s">
        <v>13</v>
      </c>
      <c r="C14" s="18">
        <f>SUM([1]январь!G14+[1]февраль!G14+[1]март!G14+[1]апрель!G14+[1]май!G14+[1]июнь!G14+[1]июль!G14+[1]август!G14+[1]сент!G14+[1]окт!G14+[1]ноя!G14+[1]дек!G14)</f>
        <v>8054.3</v>
      </c>
    </row>
    <row r="15" spans="1:3" ht="54.75" customHeight="1" x14ac:dyDescent="0.3">
      <c r="A15" s="10">
        <f t="shared" si="0"/>
        <v>7</v>
      </c>
      <c r="B15" s="17" t="s">
        <v>14</v>
      </c>
      <c r="C15" s="18">
        <f>SUM([1]январь!G15+[1]февраль!G15+[1]март!G15+[1]апрель!G15+[1]май!G15+[1]июнь!G15+[1]июль!G15+[1]август!G15+[1]сент!G15+[1]окт!G15+[1]ноя!G15+[1]дек!G15)</f>
        <v>7245.5000000000018</v>
      </c>
    </row>
    <row r="16" spans="1:3" ht="52.5" customHeight="1" x14ac:dyDescent="0.3">
      <c r="A16" s="10">
        <f t="shared" si="0"/>
        <v>8</v>
      </c>
      <c r="B16" s="17" t="s">
        <v>15</v>
      </c>
      <c r="C16" s="18">
        <f>SUM([1]январь!G16+[1]февраль!G16+[1]март!G16+[1]апрель!G16+[1]май!G16+[1]июнь!G16+[1]июль!G16+[1]август!G16+[1]сент!G16+[1]окт!G16+[1]ноя!G16+[1]дек!G16)</f>
        <v>7649.9000000000015</v>
      </c>
    </row>
    <row r="17" spans="1:8" ht="33" customHeight="1" x14ac:dyDescent="0.3">
      <c r="A17" s="10">
        <f t="shared" si="0"/>
        <v>9</v>
      </c>
      <c r="B17" s="17" t="s">
        <v>16</v>
      </c>
      <c r="C17" s="18">
        <f>SUM([1]январь!G17+[1]февраль!G17+[1]март!G17+[1]апрель!G17+[1]май!G17+[1]июнь!G17+[1]июль!G17+[1]август!G17+[1]сент!G17+[1]окт!G17+[1]ноя!G17+[1]дек!G17)</f>
        <v>20961.400000000001</v>
      </c>
    </row>
    <row r="18" spans="1:8" ht="24" customHeight="1" x14ac:dyDescent="0.3">
      <c r="A18" s="10">
        <f t="shared" si="0"/>
        <v>10</v>
      </c>
      <c r="B18" s="17" t="s">
        <v>17</v>
      </c>
      <c r="C18" s="18">
        <f>SUM([1]январь!G18+[1]февраль!G18+[1]март!G18+[1]апрель!G18+[1]май!G18+[1]июнь!G18+[1]июль!G18+[1]август!G18+[1]сент!G18+[1]окт!G18+[1]ноя!G18+[1]дек!G18)</f>
        <v>17726.199999999997</v>
      </c>
    </row>
    <row r="19" spans="1:8" ht="27" customHeight="1" x14ac:dyDescent="0.3">
      <c r="A19" s="10">
        <f t="shared" si="0"/>
        <v>11</v>
      </c>
      <c r="B19" s="17" t="s">
        <v>18</v>
      </c>
      <c r="C19" s="18">
        <f>SUM([1]январь!G19+[1]февраль!G19+[1]март!G19+[1]апрель!G19+[1]май!G19+[1]июнь!G19+[1]июль!G19+[1]август!G19+[1]сент!G19+[1]окт!G19+[1]ноя!G19+[1]дек!G19)</f>
        <v>2022</v>
      </c>
    </row>
    <row r="20" spans="1:8" ht="82.5" customHeight="1" x14ac:dyDescent="0.3">
      <c r="A20" s="10">
        <f t="shared" si="0"/>
        <v>12</v>
      </c>
      <c r="B20" s="17" t="s">
        <v>19</v>
      </c>
      <c r="C20" s="18">
        <f>SUM([1]январь!G20+[1]февраль!G20+[1]март!G20+[1]апрель!G20+[1]май!G20+[1]июнь!G20+[1]июль!G20+[1]август!G20+[1]сент!G20+[1]окт!G20+[1]ноя!G20+[1]дек!G20)</f>
        <v>3235.1999999999994</v>
      </c>
    </row>
    <row r="21" spans="1:8" ht="33.75" customHeight="1" x14ac:dyDescent="0.3">
      <c r="A21" s="10">
        <f t="shared" si="0"/>
        <v>13</v>
      </c>
      <c r="B21" s="17" t="s">
        <v>20</v>
      </c>
      <c r="C21" s="18">
        <f>SUM([1]январь!G21+[1]февраль!G21+[1]март!G21+[1]апрель!G21+[1]май!G21+[1]июнь!G21+[1]июль!G21+[1]август!G21+[1]сент!G21+[1]окт!G21+[1]ноя!G21+[1]дек!G21)</f>
        <v>16546.700000000004</v>
      </c>
    </row>
    <row r="22" spans="1:8" s="19" customFormat="1" ht="32.25" customHeight="1" x14ac:dyDescent="0.2">
      <c r="A22" s="10">
        <f t="shared" si="0"/>
        <v>14</v>
      </c>
      <c r="B22" s="17" t="s">
        <v>21</v>
      </c>
      <c r="C22" s="18">
        <f>SUM([1]январь!G22+[1]февраль!G22+[1]март!G22+[1]апрель!G22+[1]май!G22+[1]июнь!G22+[1]июль!G22+[1]август!G22+[1]сент!G22+[1]окт!G22+[1]ноя!G22+[1]дек!G22)</f>
        <v>103425.29999999997</v>
      </c>
    </row>
    <row r="23" spans="1:8" s="19" customFormat="1" x14ac:dyDescent="0.2">
      <c r="A23" s="10">
        <f t="shared" si="0"/>
        <v>15</v>
      </c>
      <c r="B23" s="17" t="s">
        <v>22</v>
      </c>
      <c r="C23" s="18">
        <f>SUM([1]январь!G23+[1]февраль!G23+[1]март!G23+[1]апрель!G23+[1]май!G23+[1]июнь!G23+[1]июль!G23+[1]август!G23+[1]сент!G23+[1]окт!G23+[1]ноя!G23+[1]дек!G23)</f>
        <v>170555.70000000004</v>
      </c>
    </row>
    <row r="24" spans="1:8" x14ac:dyDescent="0.3">
      <c r="A24" s="10">
        <f t="shared" si="0"/>
        <v>16</v>
      </c>
      <c r="B24" s="20" t="s">
        <v>23</v>
      </c>
      <c r="C24" s="18">
        <f>SUM([1]январь!G24+[1]февраль!G24+[1]март!G24+[1]апрель!G24+[1]май!G24+[1]июнь!G24+[1]июль!G24+[1]август!G24+[1]сент!G24+[1]окт!G24+[1]ноя!G24+[1]дек!G24)</f>
        <v>50415.199999999997</v>
      </c>
    </row>
    <row r="25" spans="1:8" x14ac:dyDescent="0.3">
      <c r="A25" s="10">
        <f t="shared" si="0"/>
        <v>17</v>
      </c>
      <c r="B25" s="20" t="s">
        <v>24</v>
      </c>
      <c r="C25" s="18">
        <f>SUM([1]январь!G25+[1]февраль!G25+[1]март!G25+[1]апрель!G25+[1]май!G25+[1]июнь!G25+[1]июль!G25+[1]август!G25+[1]сент!G25+[1]окт!G25+[1]ноя!G25+[1]дек!G25)</f>
        <v>5257.2000000000007</v>
      </c>
    </row>
    <row r="26" spans="1:8" ht="36" customHeight="1" x14ac:dyDescent="0.3">
      <c r="A26" s="10">
        <f t="shared" si="0"/>
        <v>18</v>
      </c>
      <c r="B26" s="21" t="s">
        <v>25</v>
      </c>
      <c r="C26" s="18">
        <f>SUM([1]январь!G26+[1]февраль!G26+[1]март!G26+[1]апрель!G26+[1]май!G26+[1]июнь!G26+[1]июль!G26+[1]август!G26+[1]сент!G26+[1]окт!G26+[1]ноя!G26+[1]дек!G26)</f>
        <v>51224.000000000007</v>
      </c>
    </row>
    <row r="27" spans="1:8" ht="67.5" customHeight="1" x14ac:dyDescent="0.3">
      <c r="A27" s="10">
        <f t="shared" si="0"/>
        <v>19</v>
      </c>
      <c r="B27" s="17" t="s">
        <v>26</v>
      </c>
      <c r="C27" s="18">
        <f>SUM([1]январь!G27+[1]февраль!G27+[1]март!G27+[1]апрель!G27+[1]май!G27+[1]июнь!G27+[1]июль!G27+[1]август!G27+[1]сент!G27+[1]окт!G27+[1]ноя!G27+[1]дек!G27)</f>
        <v>49741.19999999999</v>
      </c>
      <c r="H27" s="22"/>
    </row>
    <row r="28" spans="1:8" s="26" customFormat="1" x14ac:dyDescent="0.3">
      <c r="A28" s="23" t="s">
        <v>27</v>
      </c>
      <c r="B28" s="24"/>
      <c r="C28" s="18">
        <f>SUM(C9:C27)</f>
        <v>541491.6</v>
      </c>
      <c r="D28" s="25"/>
    </row>
    <row r="29" spans="1:8" ht="19.5" x14ac:dyDescent="0.35">
      <c r="A29" s="27"/>
      <c r="B29" s="28" t="s">
        <v>28</v>
      </c>
      <c r="C29" s="18"/>
    </row>
    <row r="30" spans="1:8" ht="56.25" customHeight="1" x14ac:dyDescent="0.3">
      <c r="A30" s="14" t="s">
        <v>5</v>
      </c>
      <c r="B30" s="14" t="s">
        <v>6</v>
      </c>
      <c r="C30" s="15" t="s">
        <v>7</v>
      </c>
    </row>
    <row r="31" spans="1:8" ht="28.15" customHeight="1" x14ac:dyDescent="0.3">
      <c r="A31" s="10">
        <v>1</v>
      </c>
      <c r="B31" s="29" t="s">
        <v>28</v>
      </c>
      <c r="C31" s="18">
        <f>SUM([1]январь!G31,[1]февраль!G31,[1]март!G31,[1]апрель!G31,[1]май!G31,[1]июнь!G31+[1]июль!G31+[1]август!G31+[1]сент!G31+[1]окт!G31+[1]ноя!G31+[1]дек!G31)</f>
        <v>60429.540000000008</v>
      </c>
    </row>
    <row r="32" spans="1:8" ht="36.6" customHeight="1" x14ac:dyDescent="0.3">
      <c r="A32" s="10">
        <v>2</v>
      </c>
      <c r="B32" s="17" t="s">
        <v>29</v>
      </c>
      <c r="C32" s="18">
        <f>[1]август!G32</f>
        <v>16872</v>
      </c>
    </row>
    <row r="33" spans="1:4" ht="34.5" customHeight="1" x14ac:dyDescent="0.3">
      <c r="A33" s="10">
        <f>A32+1</f>
        <v>3</v>
      </c>
      <c r="B33" s="17" t="s">
        <v>30</v>
      </c>
      <c r="C33" s="18">
        <f>[1]август!G33</f>
        <v>12168</v>
      </c>
    </row>
    <row r="34" spans="1:4" s="32" customFormat="1" x14ac:dyDescent="0.3">
      <c r="A34" s="30" t="s">
        <v>27</v>
      </c>
      <c r="B34" s="30"/>
      <c r="C34" s="31">
        <f>SUM(C31:C33)</f>
        <v>89469.540000000008</v>
      </c>
    </row>
    <row r="35" spans="1:4" s="26" customFormat="1" x14ac:dyDescent="0.3">
      <c r="A35" s="23" t="s">
        <v>31</v>
      </c>
      <c r="B35" s="23"/>
      <c r="C35" s="33">
        <f>C28+C34</f>
        <v>630961.14</v>
      </c>
      <c r="D35" s="34"/>
    </row>
    <row r="36" spans="1:4" s="2" customFormat="1" x14ac:dyDescent="0.3">
      <c r="A36" s="35"/>
      <c r="B36" s="36" t="s">
        <v>32</v>
      </c>
      <c r="C36" s="31">
        <f>C4-C35</f>
        <v>-26969.430000000051</v>
      </c>
      <c r="D36" s="37"/>
    </row>
    <row r="37" spans="1:4" s="2" customFormat="1" ht="21.75" customHeight="1" x14ac:dyDescent="0.3">
      <c r="A37" s="38"/>
      <c r="B37" s="38"/>
      <c r="C37" s="38"/>
    </row>
    <row r="38" spans="1:4" s="2" customFormat="1" ht="26.25" customHeight="1" x14ac:dyDescent="0.3">
      <c r="A38" s="38"/>
      <c r="B38" s="38"/>
      <c r="C38" s="38"/>
    </row>
    <row r="39" spans="1:4" s="2" customFormat="1" ht="24" customHeight="1" x14ac:dyDescent="0.3">
      <c r="A39" s="38"/>
      <c r="B39" s="38"/>
      <c r="C39" s="38"/>
    </row>
    <row r="40" spans="1:4" s="2" customFormat="1" ht="19.5" customHeight="1" x14ac:dyDescent="0.3">
      <c r="A40" s="38"/>
      <c r="B40" s="38"/>
      <c r="C40" s="38"/>
    </row>
    <row r="41" spans="1:4" s="2" customFormat="1" ht="25.5" customHeight="1" x14ac:dyDescent="0.3">
      <c r="A41" s="38"/>
      <c r="B41" s="38"/>
      <c r="C41" s="38"/>
    </row>
    <row r="42" spans="1:4" s="42" customFormat="1" x14ac:dyDescent="0.3">
      <c r="A42" s="39"/>
      <c r="B42" s="40"/>
      <c r="C42" s="41"/>
    </row>
    <row r="43" spans="1:4" s="42" customFormat="1" ht="19.5" customHeight="1" x14ac:dyDescent="0.3">
      <c r="A43" s="43"/>
      <c r="B43" s="44"/>
      <c r="C43" s="45"/>
    </row>
    <row r="44" spans="1:4" s="2" customFormat="1" x14ac:dyDescent="0.3">
      <c r="A44" s="1"/>
      <c r="B44" s="16"/>
      <c r="C44" s="46"/>
    </row>
    <row r="45" spans="1:4" s="2" customFormat="1" x14ac:dyDescent="0.3">
      <c r="A45" s="1"/>
      <c r="B45" s="16"/>
      <c r="C45" s="46"/>
    </row>
    <row r="46" spans="1:4" s="2" customFormat="1" x14ac:dyDescent="0.3">
      <c r="A46" s="1"/>
      <c r="B46" s="16"/>
      <c r="C46" s="46"/>
    </row>
    <row r="47" spans="1:4" s="2" customFormat="1" x14ac:dyDescent="0.3">
      <c r="A47" s="1"/>
      <c r="B47" s="16"/>
      <c r="C47" s="46"/>
    </row>
    <row r="48" spans="1:4" s="2" customFormat="1" x14ac:dyDescent="0.3">
      <c r="A48" s="1"/>
      <c r="B48" s="16"/>
      <c r="C48" s="46"/>
    </row>
    <row r="49" spans="1:3" s="2" customFormat="1" x14ac:dyDescent="0.3">
      <c r="A49" s="1"/>
      <c r="C49" s="46"/>
    </row>
    <row r="50" spans="1:3" s="2" customFormat="1" x14ac:dyDescent="0.3">
      <c r="A50" s="1"/>
      <c r="C50" s="46"/>
    </row>
    <row r="51" spans="1:3" s="2" customFormat="1" x14ac:dyDescent="0.3">
      <c r="A51" s="1"/>
      <c r="C51" s="46"/>
    </row>
    <row r="52" spans="1:3" s="2" customFormat="1" x14ac:dyDescent="0.3">
      <c r="A52" s="1"/>
      <c r="C52" s="46"/>
    </row>
  </sheetData>
  <mergeCells count="9">
    <mergeCell ref="A39:C39"/>
    <mergeCell ref="A40:C40"/>
    <mergeCell ref="A41:C41"/>
    <mergeCell ref="B2:C2"/>
    <mergeCell ref="A28:B28"/>
    <mergeCell ref="A34:B34"/>
    <mergeCell ref="A35:B35"/>
    <mergeCell ref="A37:C37"/>
    <mergeCell ref="A38:C38"/>
  </mergeCells>
  <pageMargins left="0.31496062992125984" right="0.31496062992125984" top="0.35433070866141736" bottom="0.35433070866141736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</vt:lpstr>
      <vt:lpstr>год!Область_печати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2022-02-28T06:04:04Z</dcterms:created>
  <dcterms:modified xsi:type="dcterms:W3CDTF">2022-02-28T06:05:34Z</dcterms:modified>
</cp:coreProperties>
</file>