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8" i="1"/>
  <c r="C11" i="1"/>
  <c r="A12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3" i="1"/>
  <c r="C34" i="1"/>
  <c r="A35" i="1"/>
  <c r="C35" i="1"/>
  <c r="C30" i="1" l="1"/>
  <c r="C36" i="1"/>
  <c r="C37" i="1" l="1"/>
  <c r="C38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<sst xmlns="http://schemas.openxmlformats.org/spreadsheetml/2006/main" count="42" uniqueCount="37">
  <si>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</si>
  <si>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</si>
  <si>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</si>
  <si>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</si>
  <si>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</si>
  <si>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</si>
  <si>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</si>
  <si>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</si>
  <si>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</si>
  <si>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</si>
  <si>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</si>
  <si>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</si>
  <si>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</si>
  <si>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</si>
  <si>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</si>
  <si>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</si>
  <si>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</si>
  <si>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</si>
  <si>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</si>
  <si>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</si>
  <si>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кирпичного или каменного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</si>
  <si>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</si>
  <si>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</si>
  <si>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</si>
  <si>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</si>
  <si>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</si>
  <si>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</si>
  <si>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</si>
  <si>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3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</si>
  <si>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</si>
  <si>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</si>
  <si>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</si>
  <si>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</si>
  <si>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</si>
  <si>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</si>
  <si>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</si>
  <si>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Мервинская д. 164 а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</si>
</sst>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2"/>
      <name val="Cambria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Alignment="1"/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justify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justify" wrapText="1"/>
    </xf>
    <xf numFmtId="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/>
    </xf>
    <xf numFmtId="0" fontId="7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3" fillId="2" borderId="0" xfId="0" applyFont="1" applyFill="1"/>
    <xf numFmtId="0" fontId="3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0" xfId="0" applyFont="1" applyFill="1" applyAlignment="1"/>
    <xf numFmtId="0" fontId="2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4;&#1077;&#1088;&#1074;&#1080;&#1085;&#1089;&#1082;&#1072;&#1103;%20164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2658.0400000000004</v>
          </cell>
        </row>
        <row r="9">
          <cell r="G9">
            <v>664.5100000000001</v>
          </cell>
        </row>
        <row r="10">
          <cell r="G10">
            <v>1262.5690000000002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1594.8240000000001</v>
          </cell>
        </row>
        <row r="14">
          <cell r="G14">
            <v>1461.922</v>
          </cell>
        </row>
        <row r="15">
          <cell r="G15">
            <v>1528.373</v>
          </cell>
        </row>
        <row r="16">
          <cell r="G16">
            <v>4186.4130000000005</v>
          </cell>
        </row>
        <row r="17">
          <cell r="G17">
            <v>3588.3540000000003</v>
          </cell>
        </row>
        <row r="18">
          <cell r="G18">
            <v>398.70600000000002</v>
          </cell>
        </row>
        <row r="19">
          <cell r="G19">
            <v>664.5100000000001</v>
          </cell>
        </row>
        <row r="20">
          <cell r="G20">
            <v>4452.2170000000006</v>
          </cell>
        </row>
        <row r="21">
          <cell r="G21">
            <v>12559.239</v>
          </cell>
        </row>
        <row r="22">
          <cell r="G22">
            <v>24653.321</v>
          </cell>
        </row>
        <row r="23">
          <cell r="G23">
            <v>11163.768</v>
          </cell>
        </row>
        <row r="24">
          <cell r="G24">
            <v>1063.2160000000001</v>
          </cell>
        </row>
        <row r="25">
          <cell r="G25">
            <v>10299.905000000001</v>
          </cell>
        </row>
        <row r="26">
          <cell r="G26">
            <v>38852.998</v>
          </cell>
        </row>
        <row r="30">
          <cell r="G30">
            <v>5163.32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2290.9180000000015</v>
          </cell>
        </row>
      </sheetData>
      <sheetData sheetId="2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7601.7880000000005</v>
          </cell>
        </row>
        <row r="30">
          <cell r="G30">
            <v>10982.89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14052.058000000001</v>
          </cell>
        </row>
        <row r="30">
          <cell r="G30">
            <v>507157.81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23344.498</v>
          </cell>
        </row>
        <row r="30">
          <cell r="G30">
            <v>521.29999999999995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5044.4680000000008</v>
          </cell>
        </row>
        <row r="30">
          <cell r="G30">
            <v>486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9135.2039999999997</v>
          </cell>
        </row>
        <row r="30">
          <cell r="G30">
            <v>10894.02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19573.523999999998</v>
          </cell>
        </row>
        <row r="30">
          <cell r="G30">
            <v>7472.47</v>
          </cell>
        </row>
        <row r="31">
          <cell r="G31">
            <v>52133.316666666658</v>
          </cell>
        </row>
        <row r="32">
          <cell r="G32">
            <v>37596.549999999996</v>
          </cell>
        </row>
      </sheetData>
      <sheetData sheetId="8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14375.753999999999</v>
          </cell>
        </row>
        <row r="30">
          <cell r="G30">
            <v>15726.02</v>
          </cell>
        </row>
      </sheetData>
      <sheetData sheetId="9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13776.833999999999</v>
          </cell>
        </row>
        <row r="30">
          <cell r="G30">
            <v>13649.240000000002</v>
          </cell>
        </row>
      </sheetData>
      <sheetData sheetId="10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18347.164000000001</v>
          </cell>
        </row>
        <row r="30">
          <cell r="G30">
            <v>3476.27</v>
          </cell>
        </row>
      </sheetData>
      <sheetData sheetId="11">
        <row r="8">
          <cell r="G8">
            <v>2923.8440000000001</v>
          </cell>
        </row>
        <row r="9">
          <cell r="G9">
            <v>730.96100000000001</v>
          </cell>
        </row>
        <row r="10">
          <cell r="G10">
            <v>1395.471</v>
          </cell>
        </row>
        <row r="11">
          <cell r="G11">
            <v>598.05899999999997</v>
          </cell>
        </row>
        <row r="12">
          <cell r="G12">
            <v>332.25500000000005</v>
          </cell>
        </row>
        <row r="13">
          <cell r="G13">
            <v>1794.1770000000001</v>
          </cell>
        </row>
        <row r="14">
          <cell r="G14">
            <v>1594.8240000000001</v>
          </cell>
        </row>
        <row r="15">
          <cell r="G15">
            <v>1661.2750000000001</v>
          </cell>
        </row>
        <row r="16">
          <cell r="G16">
            <v>4585.1189999999997</v>
          </cell>
        </row>
        <row r="17">
          <cell r="G17">
            <v>3854.1579999999999</v>
          </cell>
        </row>
        <row r="18">
          <cell r="G18">
            <v>465.1570000000001</v>
          </cell>
        </row>
        <row r="19">
          <cell r="G19">
            <v>730.96100000000001</v>
          </cell>
        </row>
        <row r="20">
          <cell r="G20">
            <v>4850.9229999999998</v>
          </cell>
        </row>
        <row r="21">
          <cell r="G21">
            <v>13688.906000000001</v>
          </cell>
        </row>
        <row r="22">
          <cell r="G22">
            <v>26912.654999999999</v>
          </cell>
        </row>
        <row r="23">
          <cell r="G23">
            <v>12160.533000000001</v>
          </cell>
        </row>
        <row r="24">
          <cell r="G24">
            <v>1129.6670000000001</v>
          </cell>
        </row>
        <row r="25">
          <cell r="G25">
            <v>11230.219000000001</v>
          </cell>
        </row>
        <row r="26">
          <cell r="G26">
            <v>15179.044000000002</v>
          </cell>
        </row>
        <row r="30">
          <cell r="G30">
            <v>317.01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85" zoomScaleNormal="85" zoomScaleSheetLayoutView="70" workbookViewId="0">
      <selection activeCell="B44" sqref="B44"/>
    </sheetView>
  </sheetViews>
  <sheetFormatPr defaultColWidth="8.85546875" defaultRowHeight="15.75" x14ac:dyDescent="0.25"/>
  <cols>
    <col min="1" max="1" width="5.85546875" style="1" customWidth="1"/>
    <col min="2" max="2" width="99.7109375" style="1" customWidth="1"/>
    <col min="3" max="3" width="37.85546875" style="2" customWidth="1"/>
    <col min="4" max="16384" width="8.85546875" style="1"/>
  </cols>
  <sheetData>
    <row r="1" spans="1:3" s="5" customFormat="1" x14ac:dyDescent="0.25">
      <c r="C1" s="48"/>
    </row>
    <row r="2" spans="1:3" s="43" customFormat="1" ht="48" customHeight="1" x14ac:dyDescent="0.25">
      <c r="B2" s="47" t="s">
        <v>36</v>
      </c>
      <c r="C2" s="46"/>
    </row>
    <row r="3" spans="1:3" s="43" customFormat="1" ht="45" customHeight="1" x14ac:dyDescent="0.25">
      <c r="A3" s="45">
        <v>1</v>
      </c>
      <c r="B3" s="44" t="s">
        <v>35</v>
      </c>
      <c r="C3" s="41">
        <v>448240.7</v>
      </c>
    </row>
    <row r="4" spans="1:3" s="5" customFormat="1" ht="32.450000000000003" customHeight="1" x14ac:dyDescent="0.25">
      <c r="A4" s="42">
        <v>2</v>
      </c>
      <c r="B4" s="38" t="s">
        <v>34</v>
      </c>
      <c r="C4" s="41">
        <v>1538344.89</v>
      </c>
    </row>
    <row r="5" spans="1:3" s="5" customFormat="1" ht="32.450000000000003" customHeight="1" x14ac:dyDescent="0.25">
      <c r="A5" s="42">
        <v>3</v>
      </c>
      <c r="B5" s="38" t="s">
        <v>33</v>
      </c>
      <c r="C5" s="41">
        <f>550*2+300*5+300*5</f>
        <v>4100</v>
      </c>
    </row>
    <row r="6" spans="1:3" s="5" customFormat="1" ht="32.450000000000003" customHeight="1" x14ac:dyDescent="0.25">
      <c r="A6" s="42">
        <v>4</v>
      </c>
      <c r="B6" s="38" t="s">
        <v>32</v>
      </c>
      <c r="C6" s="41">
        <f>2850+900</f>
        <v>3750</v>
      </c>
    </row>
    <row r="7" spans="1:3" s="5" customFormat="1" ht="28.9" customHeight="1" x14ac:dyDescent="0.25">
      <c r="A7" s="39">
        <v>5</v>
      </c>
      <c r="B7" s="38" t="s">
        <v>31</v>
      </c>
      <c r="C7" s="40">
        <v>1619896.55</v>
      </c>
    </row>
    <row r="8" spans="1:3" s="5" customFormat="1" ht="24.6" customHeight="1" x14ac:dyDescent="0.25">
      <c r="A8" s="39">
        <v>6</v>
      </c>
      <c r="B8" s="38" t="s">
        <v>30</v>
      </c>
      <c r="C8" s="40">
        <f>C3+C4-C7</f>
        <v>366689.0399999998</v>
      </c>
    </row>
    <row r="9" spans="1:3" s="5" customFormat="1" ht="24.6" customHeight="1" x14ac:dyDescent="0.25">
      <c r="A9" s="39">
        <v>7</v>
      </c>
      <c r="B9" s="38" t="s">
        <v>29</v>
      </c>
      <c r="C9" s="37" t="s">
        <v>28</v>
      </c>
    </row>
    <row r="10" spans="1:3" ht="53.45" customHeight="1" x14ac:dyDescent="0.25">
      <c r="A10" s="31" t="s">
        <v>8</v>
      </c>
      <c r="B10" s="31" t="s">
        <v>7</v>
      </c>
      <c r="C10" s="30" t="s">
        <v>6</v>
      </c>
    </row>
    <row r="11" spans="1:3" ht="31.5" x14ac:dyDescent="0.25">
      <c r="A11" s="28">
        <v>1</v>
      </c>
      <c r="B11" s="27" t="s">
        <v>27</v>
      </c>
      <c r="C11" s="23">
        <f>[1]янв!G8+[1]фев!G8+[1]мар!G8+[1]апр!G8+[1]май!G8+[1]июн!G8+[1]июл!G8+[1]авг!G8+[1]сен!G8+[1]окт!G8+[1]ноя!G8+[1]дек!G8</f>
        <v>34820.324000000008</v>
      </c>
    </row>
    <row r="12" spans="1:3" x14ac:dyDescent="0.25">
      <c r="A12" s="28">
        <f>A11+1</f>
        <v>2</v>
      </c>
      <c r="B12" s="36" t="s">
        <v>26</v>
      </c>
      <c r="C12" s="23">
        <f>[1]янв!G9+[1]фев!G9+[1]мар!G9+[1]апр!G9+[1]май!G9+[1]июн!G9+[1]июл!G9+[1]авг!G9+[1]сен!G9+[1]окт!G9+[1]ноя!G9+[1]дек!G9</f>
        <v>8705.0810000000019</v>
      </c>
    </row>
    <row r="13" spans="1:3" x14ac:dyDescent="0.25">
      <c r="A13" s="28">
        <f>A12+1</f>
        <v>3</v>
      </c>
      <c r="B13" s="27" t="s">
        <v>25</v>
      </c>
      <c r="C13" s="23">
        <f>[1]янв!G10+[1]фев!G10+[1]мар!G10+[1]апр!G10+[1]май!G10+[1]июн!G10+[1]июл!G10+[1]авг!G10+[1]сен!G10+[1]окт!G10+[1]ноя!G10+[1]дек!G10</f>
        <v>16612.749999999996</v>
      </c>
    </row>
    <row r="14" spans="1:3" ht="41.45" customHeight="1" x14ac:dyDescent="0.25">
      <c r="A14" s="28">
        <f>A13+1</f>
        <v>4</v>
      </c>
      <c r="B14" s="27" t="s">
        <v>24</v>
      </c>
      <c r="C14" s="23">
        <f>[1]янв!G11+[1]фев!G11+[1]мар!G11+[1]апр!G11+[1]май!G11+[1]июн!G11+[1]июл!G11+[1]авг!G11+[1]сен!G11+[1]окт!G11+[1]ноя!G11+[1]дек!G11</f>
        <v>7176.7080000000014</v>
      </c>
    </row>
    <row r="15" spans="1:3" x14ac:dyDescent="0.25">
      <c r="A15" s="28">
        <f>A14+1</f>
        <v>5</v>
      </c>
      <c r="B15" s="27" t="s">
        <v>23</v>
      </c>
      <c r="C15" s="23">
        <f>[1]янв!G12+[1]фев!G12+[1]мар!G12+[1]апр!G12+[1]май!G12+[1]июн!G12+[1]июл!G12+[1]авг!G12+[1]сен!G12+[1]окт!G12+[1]ноя!G12+[1]дек!G12</f>
        <v>3987.0600000000009</v>
      </c>
    </row>
    <row r="16" spans="1:3" ht="31.5" x14ac:dyDescent="0.25">
      <c r="A16" s="28">
        <f>A15+1</f>
        <v>6</v>
      </c>
      <c r="B16" s="27" t="s">
        <v>22</v>
      </c>
      <c r="C16" s="23">
        <f>[1]янв!G13+[1]фев!G13+[1]мар!G13+[1]апр!G13+[1]май!G13+[1]июн!G13+[1]июл!G13+[1]авг!G13+[1]сен!G13+[1]окт!G13+[1]ноя!G13+[1]дек!G13</f>
        <v>21330.770999999997</v>
      </c>
    </row>
    <row r="17" spans="1:3" x14ac:dyDescent="0.25">
      <c r="A17" s="28">
        <f>A16+1</f>
        <v>7</v>
      </c>
      <c r="B17" s="27" t="s">
        <v>21</v>
      </c>
      <c r="C17" s="23">
        <f>[1]янв!G14+[1]фев!G14+[1]мар!G14+[1]апр!G14+[1]май!G14+[1]июн!G14+[1]июл!G14+[1]авг!G14+[1]сен!G14+[1]окт!G14+[1]ноя!G14+[1]дек!G14</f>
        <v>19004.986000000004</v>
      </c>
    </row>
    <row r="18" spans="1:3" x14ac:dyDescent="0.25">
      <c r="A18" s="28">
        <f>A17+1</f>
        <v>8</v>
      </c>
      <c r="B18" s="27" t="s">
        <v>20</v>
      </c>
      <c r="C18" s="23">
        <f>[1]янв!G15+[1]фев!G15+[1]мар!G15+[1]апр!G15+[1]май!G15+[1]июн!G15+[1]июл!G15+[1]авг!G15+[1]сен!G15+[1]окт!G15+[1]ноя!G15+[1]дек!G15</f>
        <v>19802.398000000001</v>
      </c>
    </row>
    <row r="19" spans="1:3" ht="33" customHeight="1" x14ac:dyDescent="0.25">
      <c r="A19" s="28">
        <f>A18+1</f>
        <v>9</v>
      </c>
      <c r="B19" s="27" t="s">
        <v>19</v>
      </c>
      <c r="C19" s="23">
        <f>[1]янв!G16+[1]фев!G16+[1]мар!G16+[1]апр!G16+[1]май!G16+[1]июн!G16+[1]июл!G16+[1]авг!G16+[1]сен!G16+[1]окт!G16+[1]ноя!G16+[1]дек!G16</f>
        <v>54622.721999999987</v>
      </c>
    </row>
    <row r="20" spans="1:3" ht="33" customHeight="1" x14ac:dyDescent="0.25">
      <c r="A20" s="28">
        <f>A19+1</f>
        <v>10</v>
      </c>
      <c r="B20" s="27" t="s">
        <v>18</v>
      </c>
      <c r="C20" s="23">
        <f>[1]янв!G17+[1]фев!G17+[1]мар!G17+[1]апр!G17+[1]май!G17+[1]июн!G17+[1]июл!G17+[1]авг!G17+[1]сен!G17+[1]окт!G17+[1]ноя!G17+[1]дек!G17</f>
        <v>45984.092000000011</v>
      </c>
    </row>
    <row r="21" spans="1:3" ht="41.25" customHeight="1" x14ac:dyDescent="0.25">
      <c r="A21" s="28">
        <f>A20+1</f>
        <v>11</v>
      </c>
      <c r="B21" s="27" t="s">
        <v>17</v>
      </c>
      <c r="C21" s="23">
        <f>[1]янв!G18+[1]фев!G18+[1]мар!G18+[1]апр!G18+[1]май!G18+[1]июн!G18+[1]июл!G18+[1]авг!G18+[1]сен!G18+[1]окт!G18+[1]ноя!G18+[1]дек!G18</f>
        <v>5515.4330000000009</v>
      </c>
    </row>
    <row r="22" spans="1:3" ht="27.6" customHeight="1" x14ac:dyDescent="0.25">
      <c r="A22" s="28">
        <f>A21+1</f>
        <v>12</v>
      </c>
      <c r="B22" s="27" t="s">
        <v>16</v>
      </c>
      <c r="C22" s="23">
        <f>[1]янв!G19+[1]фев!G19+[1]мар!G19+[1]апр!G19+[1]май!G19+[1]июн!G19+[1]июл!G19+[1]авг!G19+[1]сен!G19+[1]окт!G19+[1]ноя!G19+[1]дек!G19</f>
        <v>8705.0810000000019</v>
      </c>
    </row>
    <row r="23" spans="1:3" x14ac:dyDescent="0.25">
      <c r="A23" s="28">
        <f>A22+1</f>
        <v>13</v>
      </c>
      <c r="B23" s="27" t="s">
        <v>15</v>
      </c>
      <c r="C23" s="23">
        <f>[1]янв!G20+[1]фев!G20+[1]мар!G20+[1]апр!G20+[1]май!G20+[1]июн!G20+[1]июл!G20+[1]авг!G20+[1]сен!G20+[1]окт!G20+[1]ноя!G20+[1]дек!G20</f>
        <v>57812.37000000001</v>
      </c>
    </row>
    <row r="24" spans="1:3" x14ac:dyDescent="0.25">
      <c r="A24" s="28">
        <f>A23+1</f>
        <v>14</v>
      </c>
      <c r="B24" s="27" t="s">
        <v>14</v>
      </c>
      <c r="C24" s="23">
        <f>[1]янв!G21+[1]фев!G21+[1]мар!G21+[1]апр!G21+[1]май!G21+[1]июн!G21+[1]июл!G21+[1]авг!G21+[1]сен!G21+[1]окт!G21+[1]ноя!G21+[1]дек!G21</f>
        <v>163137.20499999999</v>
      </c>
    </row>
    <row r="25" spans="1:3" x14ac:dyDescent="0.25">
      <c r="A25" s="28">
        <f>A24+1</f>
        <v>15</v>
      </c>
      <c r="B25" s="27" t="s">
        <v>13</v>
      </c>
      <c r="C25" s="23">
        <f>[1]янв!G22+[1]фев!G22+[1]мар!G22+[1]апр!G22+[1]май!G22+[1]июн!G22+[1]июл!G22+[1]авг!G22+[1]сен!G22+[1]окт!G22+[1]ноя!G22+[1]дек!G22</f>
        <v>320692.52600000007</v>
      </c>
    </row>
    <row r="26" spans="1:3" x14ac:dyDescent="0.25">
      <c r="A26" s="28">
        <f>A25+1</f>
        <v>16</v>
      </c>
      <c r="B26" s="35" t="s">
        <v>12</v>
      </c>
      <c r="C26" s="23">
        <f>[1]янв!G23+[1]фев!G23+[1]мар!G23+[1]апр!G23+[1]май!G23+[1]июн!G23+[1]июл!G23+[1]авг!G23+[1]сен!G23+[1]окт!G23+[1]ноя!G23+[1]дек!G23</f>
        <v>144929.63099999999</v>
      </c>
    </row>
    <row r="27" spans="1:3" x14ac:dyDescent="0.25">
      <c r="A27" s="28">
        <f>A26+1</f>
        <v>17</v>
      </c>
      <c r="B27" s="35" t="s">
        <v>11</v>
      </c>
      <c r="C27" s="23">
        <f>[1]янв!G24+[1]фев!G24+[1]мар!G24+[1]апр!G24+[1]май!G24+[1]июн!G24+[1]июл!G24+[1]авг!G24+[1]сен!G24+[1]окт!G24+[1]ноя!G24+[1]дек!G24</f>
        <v>13489.553</v>
      </c>
    </row>
    <row r="28" spans="1:3" ht="24" customHeight="1" x14ac:dyDescent="0.25">
      <c r="A28" s="28">
        <f>A27+1</f>
        <v>18</v>
      </c>
      <c r="B28" s="34" t="s">
        <v>10</v>
      </c>
      <c r="C28" s="23">
        <f>[1]янв!G25+[1]фев!G25+[1]мар!G25+[1]апр!G25+[1]май!G25+[1]июн!G25+[1]июл!G25+[1]авг!G25+[1]сен!G25+[1]окт!G25+[1]ноя!G25+[1]дек!G25</f>
        <v>133832.31399999998</v>
      </c>
    </row>
    <row r="29" spans="1:3" ht="31.5" x14ac:dyDescent="0.25">
      <c r="A29" s="28">
        <f>A28+1</f>
        <v>19</v>
      </c>
      <c r="B29" s="27" t="s">
        <v>9</v>
      </c>
      <c r="C29" s="23">
        <f>[1]янв!G26+[1]фев!G26+[1]мар!G26+[1]апр!G26+[1]май!G26+[1]июн!G26+[1]июл!G26+[1]авг!G26+[1]сен!G26+[1]окт!G26+[1]ноя!G26+[1]дек!G26</f>
        <v>181574.25199999998</v>
      </c>
    </row>
    <row r="30" spans="1:3" s="22" customFormat="1" x14ac:dyDescent="0.25">
      <c r="A30" s="24" t="s">
        <v>2</v>
      </c>
      <c r="B30" s="33"/>
      <c r="C30" s="23">
        <f>SUM(C11:C29)</f>
        <v>1261735.2569999998</v>
      </c>
    </row>
    <row r="31" spans="1:3" s="5" customFormat="1" x14ac:dyDescent="0.25">
      <c r="A31" s="32" t="s">
        <v>5</v>
      </c>
      <c r="B31" s="32"/>
      <c r="C31" s="23"/>
    </row>
    <row r="32" spans="1:3" ht="56.25" customHeight="1" x14ac:dyDescent="0.25">
      <c r="A32" s="31" t="s">
        <v>8</v>
      </c>
      <c r="B32" s="31" t="s">
        <v>7</v>
      </c>
      <c r="C32" s="30" t="s">
        <v>6</v>
      </c>
    </row>
    <row r="33" spans="1:4" ht="28.15" customHeight="1" x14ac:dyDescent="0.25">
      <c r="A33" s="28">
        <v>1</v>
      </c>
      <c r="B33" s="29" t="s">
        <v>5</v>
      </c>
      <c r="C33" s="23">
        <f>[1]янв!G30+[1]мар!G30+[1]апр!G30+[1]май!G30+[1]июн!G30+[1]июл!G30+[1]авг!G30+[1]сен!G30+[1]окт!G30+[1]ноя!G30+[1]дек!G30</f>
        <v>575846.35000000009</v>
      </c>
    </row>
    <row r="34" spans="1:4" ht="36.6" customHeight="1" x14ac:dyDescent="0.25">
      <c r="A34" s="28">
        <v>2</v>
      </c>
      <c r="B34" s="27" t="s">
        <v>4</v>
      </c>
      <c r="C34" s="23">
        <f>[1]янв!G31+[1]мар!G31+[1]апр!G31+[1]май!G31+[1]июн!G31+[1]июл!G31+[1]авг!G31</f>
        <v>52133.316666666658</v>
      </c>
    </row>
    <row r="35" spans="1:4" ht="34.5" customHeight="1" x14ac:dyDescent="0.25">
      <c r="A35" s="28">
        <f>A34+1</f>
        <v>3</v>
      </c>
      <c r="B35" s="27" t="s">
        <v>3</v>
      </c>
      <c r="C35" s="23">
        <f>[1]янв!G32+[1]мар!G32+[1]апр!G32+[1]май!G32+[1]июн!G32+[1]июл!G32+[1]авг!G32</f>
        <v>37596.549999999996</v>
      </c>
    </row>
    <row r="36" spans="1:4" s="25" customFormat="1" x14ac:dyDescent="0.25">
      <c r="A36" s="26" t="s">
        <v>2</v>
      </c>
      <c r="B36" s="26"/>
      <c r="C36" s="23">
        <f>SUM(C33:C35)</f>
        <v>665576.21666666679</v>
      </c>
    </row>
    <row r="37" spans="1:4" s="22" customFormat="1" x14ac:dyDescent="0.25">
      <c r="A37" s="24" t="s">
        <v>1</v>
      </c>
      <c r="B37" s="24"/>
      <c r="C37" s="23">
        <f>C30+C36+C5</f>
        <v>1931411.4736666665</v>
      </c>
    </row>
    <row r="38" spans="1:4" s="5" customFormat="1" ht="19.899999999999999" customHeight="1" x14ac:dyDescent="0.3">
      <c r="A38" s="21"/>
      <c r="B38" s="20" t="s">
        <v>0</v>
      </c>
      <c r="C38" s="19">
        <f>C4-C37</f>
        <v>-393066.58366666664</v>
      </c>
    </row>
    <row r="39" spans="1:4" s="5" customFormat="1" ht="30" customHeight="1" x14ac:dyDescent="0.3">
      <c r="A39" s="16"/>
      <c r="B39" s="18"/>
      <c r="C39" s="17"/>
    </row>
    <row r="40" spans="1:4" s="5" customFormat="1" ht="28.5" customHeight="1" x14ac:dyDescent="0.3">
      <c r="A40" s="13"/>
      <c r="B40" s="6"/>
      <c r="C40" s="4"/>
      <c r="D40" s="6"/>
    </row>
    <row r="41" spans="1:4" s="5" customFormat="1" ht="41.25" customHeight="1" x14ac:dyDescent="0.3">
      <c r="A41" s="16"/>
      <c r="B41" s="15"/>
      <c r="C41" s="14"/>
      <c r="D41" s="6"/>
    </row>
    <row r="42" spans="1:4" s="5" customFormat="1" ht="30.75" customHeight="1" x14ac:dyDescent="0.3">
      <c r="A42" s="16"/>
      <c r="B42" s="15"/>
      <c r="C42" s="14"/>
      <c r="D42" s="6"/>
    </row>
    <row r="43" spans="1:4" s="8" customFormat="1" ht="18.75" x14ac:dyDescent="0.3">
      <c r="A43" s="13"/>
      <c r="B43" s="11"/>
      <c r="C43" s="10"/>
      <c r="D43" s="9"/>
    </row>
    <row r="44" spans="1:4" s="8" customFormat="1" ht="37.5" customHeight="1" x14ac:dyDescent="0.3">
      <c r="A44" s="12"/>
      <c r="B44" s="11"/>
      <c r="C44" s="10"/>
      <c r="D44" s="9"/>
    </row>
    <row r="45" spans="1:4" s="5" customFormat="1" ht="18.75" x14ac:dyDescent="0.3">
      <c r="A45" s="6"/>
      <c r="B45" s="7"/>
      <c r="C45" s="4"/>
      <c r="D45" s="6"/>
    </row>
    <row r="46" spans="1:4" s="5" customFormat="1" ht="18.75" x14ac:dyDescent="0.3">
      <c r="A46" s="6"/>
      <c r="B46" s="7"/>
      <c r="C46" s="4"/>
      <c r="D46" s="6"/>
    </row>
    <row r="47" spans="1:4" s="5" customFormat="1" ht="18.75" x14ac:dyDescent="0.3">
      <c r="A47" s="6"/>
      <c r="B47" s="6"/>
      <c r="C47" s="4"/>
      <c r="D47" s="6"/>
    </row>
    <row r="48" spans="1:4" s="5" customFormat="1" ht="18.75" x14ac:dyDescent="0.3">
      <c r="A48" s="6"/>
      <c r="B48" s="6"/>
      <c r="C48" s="4"/>
      <c r="D48" s="6"/>
    </row>
    <row r="49" spans="1:4" s="5" customFormat="1" ht="18.75" x14ac:dyDescent="0.3">
      <c r="A49" s="6"/>
      <c r="B49" s="6"/>
      <c r="C49" s="4"/>
      <c r="D49" s="6"/>
    </row>
    <row r="50" spans="1:4" ht="18.75" x14ac:dyDescent="0.3">
      <c r="A50" s="3"/>
      <c r="B50" s="3"/>
      <c r="C50" s="4"/>
      <c r="D50" s="3"/>
    </row>
    <row r="51" spans="1:4" ht="18.75" x14ac:dyDescent="0.3">
      <c r="A51" s="3"/>
      <c r="B51" s="3"/>
      <c r="C51" s="4"/>
      <c r="D51" s="3"/>
    </row>
    <row r="52" spans="1:4" ht="18.75" x14ac:dyDescent="0.3">
      <c r="A52" s="3"/>
      <c r="B52" s="3"/>
      <c r="C52" s="4"/>
      <c r="D52" s="3"/>
    </row>
  </sheetData>
  <mergeCells count="4">
    <mergeCell ref="A37:B37"/>
    <mergeCell ref="A30:B30"/>
    <mergeCell ref="A36:B36"/>
    <mergeCell ref="B2:C2"/>
  </mergeCells>
  <pageMargins left="0.51181102362204722" right="0.51181102362204722" top="0.55118110236220474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2026-02-09T12:38:24Z</dcterms:created>
  <dcterms:modified xsi:type="dcterms:W3CDTF">2026-02-09T12:38:57Z</dcterms:modified>
</cp:coreProperties>
</file>