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5" i="1"/>
  <c r="C36" i="1"/>
  <c r="C31" i="1" l="1"/>
  <c r="C37" i="1"/>
  <c r="C38" i="1"/>
  <c r="C39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<sst xmlns="http://schemas.openxmlformats.org/spreadsheetml/2006/main" count="42" uniqueCount="37">
  <si>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</si>
  <si>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</si>
  <si>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</si>
  <si>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</si>
  <si>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</si>
  <si>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</si>
  <si>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</si>
  <si>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</si>
  <si>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</si>
  <si>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Коммунальные ресурсы потребляемые в целях содержания общего имущества в многоквартирном доме (КРСОИ)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</si>
  <si>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</si>
  <si>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</si>
  <si>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</si>
  <si>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</si>
  <si>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</si>
  <si>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</si>
  <si>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</si>
  <si>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</si>
  <si>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</si>
  <si>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</si>
  <si>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</si>
  <si>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</si>
  <si>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</si>
  <si>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</si>
  <si>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</si>
  <si>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</si>
  <si>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</si>
  <si>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</si>
  <si>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</si>
  <si>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</si>
  <si>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</si>
  <si>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</si>
  <si>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</si>
  <si>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</si>
  <si>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</si>
  <si>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</si>
  <si>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Зафабричная  д.2/1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</si>
</sst>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2"/>
      <name val="Cambria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/>
    <xf numFmtId="0" fontId="1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wrapText="1"/>
    </xf>
    <xf numFmtId="0" fontId="2" fillId="2" borderId="0" xfId="0" applyFont="1" applyFill="1" applyAlignment="1">
      <alignment horizontal="justify" wrapText="1"/>
    </xf>
    <xf numFmtId="4" fontId="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/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/>
    <xf numFmtId="4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wrapText="1"/>
    </xf>
    <xf numFmtId="0" fontId="7" fillId="2" borderId="4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/>
    </xf>
    <xf numFmtId="0" fontId="10" fillId="2" borderId="0" xfId="0" applyFont="1" applyFill="1" applyAlignment="1">
      <alignment horizontal="justify" wrapText="1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4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justify" wrapText="1"/>
    </xf>
    <xf numFmtId="0" fontId="7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79;&#1072;&#1092;&#1072;&#1073;&#1088;&#1080;&#1095;&#1085;&#1072;&#1103;%202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7">
          <cell r="G7">
            <v>1590.96</v>
          </cell>
        </row>
        <row r="8">
          <cell r="G8">
            <v>397.74</v>
          </cell>
        </row>
        <row r="9">
          <cell r="G9">
            <v>755.70600000000002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954.57600000000002</v>
          </cell>
        </row>
        <row r="13">
          <cell r="G13">
            <v>875.02800000000002</v>
          </cell>
        </row>
        <row r="14">
          <cell r="G14">
            <v>914.80200000000002</v>
          </cell>
        </row>
        <row r="15">
          <cell r="G15">
            <v>2505.7620000000002</v>
          </cell>
        </row>
        <row r="16">
          <cell r="G16">
            <v>2147.7960000000003</v>
          </cell>
        </row>
        <row r="17">
          <cell r="G17">
            <v>238.64400000000001</v>
          </cell>
        </row>
        <row r="18">
          <cell r="G18">
            <v>397.74</v>
          </cell>
        </row>
        <row r="19">
          <cell r="G19">
            <v>2823.9539999999997</v>
          </cell>
        </row>
        <row r="20">
          <cell r="G20">
            <v>7397.9640000000009</v>
          </cell>
        </row>
        <row r="21">
          <cell r="G21">
            <v>17977.847999999998</v>
          </cell>
        </row>
        <row r="22">
          <cell r="G22">
            <v>6045.6480000000001</v>
          </cell>
        </row>
        <row r="23">
          <cell r="G23">
            <v>636.38400000000001</v>
          </cell>
        </row>
        <row r="24">
          <cell r="G24">
            <v>6164.97</v>
          </cell>
        </row>
        <row r="25">
          <cell r="G25">
            <v>3183.438000000001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1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3898.728000000001</v>
          </cell>
        </row>
        <row r="29">
          <cell r="G29">
            <v>7968.0300000000007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2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6576.3180000000011</v>
          </cell>
        </row>
        <row r="29">
          <cell r="G29">
            <v>22322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3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8386.6980000000003</v>
          </cell>
        </row>
        <row r="29">
          <cell r="G29">
            <v>704.88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6196.5180000000009</v>
          </cell>
        </row>
        <row r="29">
          <cell r="G29">
            <v>4180.79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5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10969.338</v>
          </cell>
        </row>
        <row r="29">
          <cell r="G29">
            <v>1495.99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6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27651.403999999999</v>
          </cell>
        </row>
        <row r="29">
          <cell r="G29">
            <v>8454.5400000000009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7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11326.594000000001</v>
          </cell>
        </row>
        <row r="29">
          <cell r="G29">
            <v>11846.2</v>
          </cell>
        </row>
        <row r="30">
          <cell r="G30">
            <v>33343.216666666674</v>
          </cell>
        </row>
        <row r="31">
          <cell r="G31">
            <v>24045.85</v>
          </cell>
        </row>
      </sheetData>
      <sheetData sheetId="8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4217.9840000000004</v>
          </cell>
        </row>
        <row r="29">
          <cell r="G29">
            <v>42507.14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9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3726.014000000001</v>
          </cell>
        </row>
        <row r="29">
          <cell r="G29">
            <v>3351.67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10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8859.6140000000014</v>
          </cell>
        </row>
        <row r="29">
          <cell r="G29">
            <v>403.78</v>
          </cell>
        </row>
      </sheetData>
      <sheetData sheetId="11">
        <row r="7">
          <cell r="G7">
            <v>1750.056</v>
          </cell>
        </row>
        <row r="8">
          <cell r="G8">
            <v>437.51400000000001</v>
          </cell>
        </row>
        <row r="9">
          <cell r="G9">
            <v>835.25400000000002</v>
          </cell>
        </row>
        <row r="10">
          <cell r="G10">
            <v>357.96600000000001</v>
          </cell>
        </row>
        <row r="11">
          <cell r="G11">
            <v>198.87</v>
          </cell>
        </row>
        <row r="12">
          <cell r="G12">
            <v>1073.8980000000001</v>
          </cell>
        </row>
        <row r="13">
          <cell r="G13">
            <v>954.57600000000002</v>
          </cell>
        </row>
        <row r="14">
          <cell r="G14">
            <v>994.35</v>
          </cell>
        </row>
        <row r="15">
          <cell r="G15">
            <v>2744.4059999999999</v>
          </cell>
        </row>
        <row r="16">
          <cell r="G16">
            <v>2306.8919999999998</v>
          </cell>
        </row>
        <row r="17">
          <cell r="G17">
            <v>278.41800000000001</v>
          </cell>
        </row>
        <row r="18">
          <cell r="G18">
            <v>437.51400000000001</v>
          </cell>
        </row>
        <row r="19">
          <cell r="G19">
            <v>3062.598</v>
          </cell>
        </row>
        <row r="20">
          <cell r="G20">
            <v>8074.1219999999994</v>
          </cell>
        </row>
        <row r="21">
          <cell r="G21">
            <v>19608.581999999999</v>
          </cell>
        </row>
        <row r="22">
          <cell r="G22">
            <v>6602.4839999999995</v>
          </cell>
        </row>
        <row r="23">
          <cell r="G23">
            <v>676.15800000000002</v>
          </cell>
        </row>
        <row r="24">
          <cell r="G24">
            <v>6721.8059999999996</v>
          </cell>
        </row>
        <row r="25">
          <cell r="G25">
            <v>4885.804000000001</v>
          </cell>
        </row>
        <row r="29">
          <cell r="G29">
            <v>173770.99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topLeftCell="A10" zoomScale="85" zoomScaleNormal="85" workbookViewId="0">
      <selection activeCell="B19" sqref="B19"/>
    </sheetView>
  </sheetViews>
  <sheetFormatPr defaultColWidth="8.85546875" defaultRowHeight="15.75" x14ac:dyDescent="0.25"/>
  <cols>
    <col min="1" max="1" width="4.7109375" style="52" customWidth="1"/>
    <col min="2" max="2" width="105.42578125" style="52" customWidth="1"/>
    <col min="3" max="3" width="49.85546875" style="53" customWidth="1"/>
    <col min="4" max="5" width="8.85546875" style="1" customWidth="1"/>
    <col min="6" max="16384" width="8.85546875" style="1"/>
  </cols>
  <sheetData>
    <row r="1" spans="1:3" s="5" customFormat="1" x14ac:dyDescent="0.25">
      <c r="A1" s="31"/>
      <c r="B1" s="31"/>
      <c r="C1" s="32"/>
    </row>
    <row r="2" spans="1:3" s="4" customFormat="1" ht="53.25" customHeight="1" x14ac:dyDescent="0.3">
      <c r="A2" s="29"/>
      <c r="B2" s="30" t="s">
        <v>36</v>
      </c>
      <c r="C2" s="33"/>
    </row>
    <row r="3" spans="1:3" s="4" customFormat="1" ht="21" customHeight="1" x14ac:dyDescent="0.3">
      <c r="A3" s="29"/>
      <c r="B3" s="28"/>
      <c r="C3" s="34"/>
    </row>
    <row r="4" spans="1:3" s="4" customFormat="1" ht="34.5" customHeight="1" x14ac:dyDescent="0.3">
      <c r="A4" s="27">
        <v>1</v>
      </c>
      <c r="B4" s="26" t="s">
        <v>35</v>
      </c>
      <c r="C4" s="54">
        <v>151590.42000000001</v>
      </c>
    </row>
    <row r="5" spans="1:3" s="4" customFormat="1" ht="51" customHeight="1" x14ac:dyDescent="0.3">
      <c r="A5" s="25">
        <v>2</v>
      </c>
      <c r="B5" s="21" t="s">
        <v>34</v>
      </c>
      <c r="C5" s="24">
        <v>945082.14</v>
      </c>
    </row>
    <row r="6" spans="1:3" s="4" customFormat="1" ht="51" customHeight="1" x14ac:dyDescent="0.3">
      <c r="A6" s="25">
        <v>3</v>
      </c>
      <c r="B6" s="21" t="s">
        <v>33</v>
      </c>
      <c r="C6" s="24">
        <f>950*2+700*5+359.26+300*4</f>
        <v>6959.26</v>
      </c>
    </row>
    <row r="7" spans="1:3" s="4" customFormat="1" ht="51" customHeight="1" x14ac:dyDescent="0.3">
      <c r="A7" s="25">
        <v>4</v>
      </c>
      <c r="B7" s="21" t="s">
        <v>32</v>
      </c>
      <c r="C7" s="24">
        <f>6050+900</f>
        <v>6950</v>
      </c>
    </row>
    <row r="8" spans="1:3" s="4" customFormat="1" ht="62.25" customHeight="1" x14ac:dyDescent="0.3">
      <c r="A8" s="22">
        <v>5</v>
      </c>
      <c r="B8" s="21" t="s">
        <v>31</v>
      </c>
      <c r="C8" s="23">
        <v>941232.37</v>
      </c>
    </row>
    <row r="9" spans="1:3" s="4" customFormat="1" ht="41.25" customHeight="1" x14ac:dyDescent="0.3">
      <c r="A9" s="22">
        <v>6</v>
      </c>
      <c r="B9" s="21" t="s">
        <v>30</v>
      </c>
      <c r="C9" s="20">
        <f>C4+C5-C8</f>
        <v>155440.19000000006</v>
      </c>
    </row>
    <row r="10" spans="1:3" s="4" customFormat="1" ht="41.25" customHeight="1" x14ac:dyDescent="0.3">
      <c r="A10" s="19">
        <v>7</v>
      </c>
      <c r="B10" s="18" t="s">
        <v>29</v>
      </c>
      <c r="C10" s="17" t="s">
        <v>28</v>
      </c>
    </row>
    <row r="11" spans="1:3" s="3" customFormat="1" ht="53.45" customHeight="1" x14ac:dyDescent="0.3">
      <c r="A11" s="16" t="s">
        <v>8</v>
      </c>
      <c r="B11" s="16" t="s">
        <v>7</v>
      </c>
      <c r="C11" s="15" t="s">
        <v>6</v>
      </c>
    </row>
    <row r="12" spans="1:3" ht="52.5" customHeight="1" x14ac:dyDescent="0.25">
      <c r="A12" s="35">
        <v>1</v>
      </c>
      <c r="B12" s="36" t="s">
        <v>27</v>
      </c>
      <c r="C12" s="37">
        <f>[1]янв!G7+[1]фев!G7+[1]мар!G7+[1]апр!G7+[1]май!G7+[1]июн!G7+[1]июл!G7+[1]авг!G7+[1]сен!G7+[1]окт!G7+[1]ноя!G7+[1]дек!G7</f>
        <v>20841.576000000005</v>
      </c>
    </row>
    <row r="13" spans="1:3" ht="36" customHeight="1" x14ac:dyDescent="0.25">
      <c r="A13" s="35">
        <f>A12+1</f>
        <v>2</v>
      </c>
      <c r="B13" s="36" t="s">
        <v>26</v>
      </c>
      <c r="C13" s="37">
        <f>[1]янв!G8+[1]фев!G8+[1]мар!G8+[1]апр!G8+[1]май!G8+[1]июн!G8+[1]июл!G8+[1]авг!G8+[1]сен!G8+[1]окт!G8+[1]ноя!G8+[1]дек!G8</f>
        <v>5210.3940000000011</v>
      </c>
    </row>
    <row r="14" spans="1:3" ht="51.75" customHeight="1" x14ac:dyDescent="0.25">
      <c r="A14" s="35">
        <f>A13+1</f>
        <v>3</v>
      </c>
      <c r="B14" s="36" t="s">
        <v>25</v>
      </c>
      <c r="C14" s="37">
        <f>[1]янв!G9+[1]фев!G9+[1]мар!G9+[1]апр!G9+[1]май!G9+[1]июн!G9+[1]июл!G9+[1]авг!G9+[1]сен!G9+[1]окт!G9+[1]ноя!G9+[1]дек!G9</f>
        <v>9943.5000000000018</v>
      </c>
    </row>
    <row r="15" spans="1:3" ht="48.75" customHeight="1" x14ac:dyDescent="0.25">
      <c r="A15" s="35">
        <f>A14+1</f>
        <v>4</v>
      </c>
      <c r="B15" s="36" t="s">
        <v>24</v>
      </c>
      <c r="C15" s="37">
        <f>[1]янв!G10+[1]фев!G10+[1]мар!G10+[1]апр!G10+[1]май!G10+[1]июн!G10+[1]июл!G10+[1]авг!G10+[1]сен!G10+[1]окт!G10+[1]ноя!G10+[1]дек!G10</f>
        <v>4295.5919999999996</v>
      </c>
    </row>
    <row r="16" spans="1:3" x14ac:dyDescent="0.25">
      <c r="A16" s="35">
        <f>A15+1</f>
        <v>5</v>
      </c>
      <c r="B16" s="36" t="s">
        <v>23</v>
      </c>
      <c r="C16" s="37">
        <f>[1]янв!G11+[1]фев!G11+[1]мар!G11+[1]апр!G11+[1]май!G11+[1]июн!G11+[1]июл!G11+[1]авг!G11+[1]сен!G11+[1]окт!G11+[1]ноя!G11+[1]дек!G11</f>
        <v>2386.4399999999996</v>
      </c>
    </row>
    <row r="17" spans="1:3" ht="50.25" customHeight="1" x14ac:dyDescent="0.25">
      <c r="A17" s="35">
        <f>A16+1</f>
        <v>6</v>
      </c>
      <c r="B17" s="36" t="s">
        <v>22</v>
      </c>
      <c r="C17" s="37">
        <f>[1]янв!G12+[1]фев!G12+[1]мар!G12+[1]апр!G12+[1]май!G12+[1]июн!G12+[1]июл!G12+[1]авг!G12+[1]сен!G12+[1]окт!G12+[1]ноя!G12+[1]дек!G12</f>
        <v>12767.454000000005</v>
      </c>
    </row>
    <row r="18" spans="1:3" ht="39.75" customHeight="1" x14ac:dyDescent="0.25">
      <c r="A18" s="35">
        <f>A17+1</f>
        <v>7</v>
      </c>
      <c r="B18" s="36" t="s">
        <v>21</v>
      </c>
      <c r="C18" s="37">
        <f>[1]янв!G13+[1]фев!G13+[1]мар!G13+[1]апр!G13+[1]май!G13+[1]июн!G13+[1]июл!G13+[1]авг!G13+[1]сен!G13+[1]окт!G13+[1]ноя!G13+[1]дек!G13</f>
        <v>11375.364000000001</v>
      </c>
    </row>
    <row r="19" spans="1:3" ht="44.25" customHeight="1" x14ac:dyDescent="0.25">
      <c r="A19" s="35">
        <f>A18+1</f>
        <v>8</v>
      </c>
      <c r="B19" s="36" t="s">
        <v>20</v>
      </c>
      <c r="C19" s="37">
        <f>[1]янв!G14+[1]фев!G14+[1]мар!G14+[1]апр!G14+[1]май!G14+[1]июн!G14+[1]июл!G14+[1]авг!G14+[1]сен!G14+[1]окт!G14+[1]ноя!G14+[1]дек!G14</f>
        <v>11852.652000000002</v>
      </c>
    </row>
    <row r="20" spans="1:3" ht="33" customHeight="1" x14ac:dyDescent="0.25">
      <c r="A20" s="35">
        <f>A19+1</f>
        <v>9</v>
      </c>
      <c r="B20" s="36" t="s">
        <v>19</v>
      </c>
      <c r="C20" s="37">
        <f>[1]янв!G15+[1]фев!G15+[1]мар!G15+[1]апр!G15+[1]май!G15+[1]июн!G15+[1]июл!G15+[1]авг!G15+[1]сен!G15+[1]окт!G15+[1]ноя!G15+[1]дек!G15</f>
        <v>32694.227999999992</v>
      </c>
    </row>
    <row r="21" spans="1:3" ht="23.25" customHeight="1" x14ac:dyDescent="0.25">
      <c r="A21" s="35">
        <f>A20+1</f>
        <v>10</v>
      </c>
      <c r="B21" s="36" t="s">
        <v>18</v>
      </c>
      <c r="C21" s="37">
        <f>[1]янв!G16+[1]фев!G16+[1]мар!G16+[1]апр!G16+[1]май!G16+[1]июн!G16+[1]июл!G16+[1]авг!G16+[1]сен!G16+[1]окт!G16+[1]ноя!G16+[1]дек!G16</f>
        <v>27523.608</v>
      </c>
    </row>
    <row r="22" spans="1:3" ht="20.25" customHeight="1" x14ac:dyDescent="0.25">
      <c r="A22" s="35">
        <f>A21+1</f>
        <v>11</v>
      </c>
      <c r="B22" s="36" t="s">
        <v>17</v>
      </c>
      <c r="C22" s="37">
        <f>[1]янв!G17+[1]фев!G17+[1]мар!G17+[1]апр!G17+[1]май!G17+[1]июн!G17+[1]июл!G17+[1]авг!G17+[1]сен!G17+[1]окт!G17+[1]ноя!G17+[1]дек!G17</f>
        <v>3301.2420000000011</v>
      </c>
    </row>
    <row r="23" spans="1:3" ht="37.5" customHeight="1" x14ac:dyDescent="0.25">
      <c r="A23" s="35">
        <f>A22+1</f>
        <v>12</v>
      </c>
      <c r="B23" s="36" t="s">
        <v>16</v>
      </c>
      <c r="C23" s="37">
        <f>[1]янв!G18+[1]фев!G18+[1]мар!G18+[1]апр!G18+[1]май!G18+[1]июн!G18+[1]июл!G18+[1]авг!G18+[1]сен!G18+[1]окт!G18+[1]ноя!G18+[1]дек!G18</f>
        <v>5210.3940000000011</v>
      </c>
    </row>
    <row r="24" spans="1:3" x14ac:dyDescent="0.25">
      <c r="A24" s="35">
        <f>A23+1</f>
        <v>13</v>
      </c>
      <c r="B24" s="36" t="s">
        <v>15</v>
      </c>
      <c r="C24" s="37">
        <f>[1]янв!G19+[1]фев!G19+[1]мар!G19+[1]апр!G19+[1]май!G19+[1]июн!G19+[1]июл!G19+[1]авг!G19+[1]сен!G19+[1]окт!G19+[1]ноя!G19+[1]дек!G19</f>
        <v>36512.531999999992</v>
      </c>
    </row>
    <row r="25" spans="1:3" ht="29.25" customHeight="1" x14ac:dyDescent="0.25">
      <c r="A25" s="35">
        <f>A24+1</f>
        <v>14</v>
      </c>
      <c r="B25" s="36" t="s">
        <v>14</v>
      </c>
      <c r="C25" s="37">
        <f>[1]янв!G20+[1]фев!G20+[1]мар!G20+[1]апр!G20+[1]май!G20+[1]июн!G20+[1]июл!G20+[1]авг!G20+[1]сен!G20+[1]окт!G20+[1]ноя!G20+[1]дек!G20</f>
        <v>96213.306000000011</v>
      </c>
    </row>
    <row r="26" spans="1:3" x14ac:dyDescent="0.25">
      <c r="A26" s="35">
        <f>A25+1</f>
        <v>15</v>
      </c>
      <c r="B26" s="36" t="s">
        <v>13</v>
      </c>
      <c r="C26" s="37">
        <f>[1]янв!G21+[1]фев!G21+[1]мар!G21+[1]апр!G21+[1]май!G21+[1]июн!G21+[1]июл!G21+[1]авг!G21+[1]сен!G21+[1]окт!G21+[1]ноя!G21+[1]дек!G21</f>
        <v>233672.24999999994</v>
      </c>
    </row>
    <row r="27" spans="1:3" x14ac:dyDescent="0.25">
      <c r="A27" s="35">
        <f>A26+1</f>
        <v>16</v>
      </c>
      <c r="B27" s="38" t="s">
        <v>12</v>
      </c>
      <c r="C27" s="37">
        <f>[1]янв!G22+[1]фев!G22+[1]мар!G22+[1]апр!G22+[1]май!G22+[1]июн!G22+[1]июл!G22+[1]авг!G22+[1]сен!G22+[1]окт!G22+[1]ноя!G22+[1]дек!G22</f>
        <v>78672.97199999998</v>
      </c>
    </row>
    <row r="28" spans="1:3" x14ac:dyDescent="0.25">
      <c r="A28" s="35">
        <f>A27+1</f>
        <v>17</v>
      </c>
      <c r="B28" s="38" t="s">
        <v>11</v>
      </c>
      <c r="C28" s="37">
        <f>[1]янв!G23+[1]фев!G23+[1]мар!G23+[1]апр!G23+[1]май!G23+[1]июн!G23+[1]июл!G23+[1]авг!G23+[1]сен!G23+[1]окт!G23+[1]ноя!G23+[1]дек!G23</f>
        <v>8074.1220000000012</v>
      </c>
    </row>
    <row r="29" spans="1:3" ht="30.75" customHeight="1" x14ac:dyDescent="0.25">
      <c r="A29" s="35">
        <f>A28+1</f>
        <v>18</v>
      </c>
      <c r="B29" s="39" t="s">
        <v>10</v>
      </c>
      <c r="C29" s="37">
        <f>[1]янв!G24+[1]фев!G24+[1]мар!G24+[1]апр!G24+[1]май!G24+[1]июн!G24+[1]июл!G24+[1]авг!G24+[1]сен!G24+[1]окт!G24+[1]ноя!G24+[1]дек!G24</f>
        <v>80104.835999999981</v>
      </c>
    </row>
    <row r="30" spans="1:3" ht="31.5" x14ac:dyDescent="0.25">
      <c r="A30" s="35">
        <f>A29+1</f>
        <v>19</v>
      </c>
      <c r="B30" s="36" t="s">
        <v>9</v>
      </c>
      <c r="C30" s="37">
        <f>[1]янв!G25+[1]фев!G25+[1]мар!G25+[1]апр!G25+[1]май!G25+[1]июн!G25+[1]июл!G25+[1]авг!G25+[1]сен!G25+[1]окт!G25+[1]ноя!G25+[1]дек!G25</f>
        <v>99878.45199999999</v>
      </c>
    </row>
    <row r="31" spans="1:3" s="14" customFormat="1" x14ac:dyDescent="0.25">
      <c r="A31" s="40" t="s">
        <v>2</v>
      </c>
      <c r="B31" s="40"/>
      <c r="C31" s="37">
        <f>SUM(C12:C30)</f>
        <v>780530.91399999987</v>
      </c>
    </row>
    <row r="32" spans="1:3" s="5" customFormat="1" x14ac:dyDescent="0.25">
      <c r="A32" s="41" t="s">
        <v>5</v>
      </c>
      <c r="B32" s="41"/>
      <c r="C32" s="37"/>
    </row>
    <row r="33" spans="1:9" s="6" customFormat="1" ht="42.75" customHeight="1" x14ac:dyDescent="0.25">
      <c r="A33" s="42" t="s">
        <v>8</v>
      </c>
      <c r="B33" s="42" t="s">
        <v>7</v>
      </c>
      <c r="C33" s="43" t="s">
        <v>6</v>
      </c>
    </row>
    <row r="34" spans="1:9" ht="28.15" customHeight="1" x14ac:dyDescent="0.25">
      <c r="A34" s="35">
        <v>1</v>
      </c>
      <c r="B34" s="44" t="s">
        <v>5</v>
      </c>
      <c r="C34" s="45">
        <f>[1]янв!G29+[1]фев!G29+[1]мар!G29+[1]апр!G29+[1]май!G29+[1]июн!G29+[1]июл!G29+[1]авг!G29+[1]сен!G29+[1]окт!G29+[1]ноя!G29+[1]дек!G29</f>
        <v>277006.01</v>
      </c>
    </row>
    <row r="35" spans="1:9" ht="34.5" customHeight="1" x14ac:dyDescent="0.25">
      <c r="A35" s="35">
        <v>2</v>
      </c>
      <c r="B35" s="44" t="s">
        <v>4</v>
      </c>
      <c r="C35" s="45">
        <f>[1]янв!G30+[1]фев!G30+[1]мар!G30+[1]апр!G30+[1]май!G30+[1]июн!G30+[1]июл!G30+[1]авг!G30+[1]сен!G30+[1]окт!G30</f>
        <v>33343.216666666674</v>
      </c>
    </row>
    <row r="36" spans="1:9" ht="28.15" customHeight="1" x14ac:dyDescent="0.25">
      <c r="A36" s="35">
        <v>3</v>
      </c>
      <c r="B36" s="44" t="s">
        <v>3</v>
      </c>
      <c r="C36" s="45">
        <f>[1]янв!G31+[1]фев!G31+[1]мар!G31+[1]апр!G31+[1]май!G31+[1]июн!G31+[1]июл!G31+[1]авг!G31+[1]сен!G31+[1]окт!G31</f>
        <v>24045.85</v>
      </c>
    </row>
    <row r="37" spans="1:9" s="6" customFormat="1" ht="18.75" x14ac:dyDescent="0.25">
      <c r="A37" s="40" t="s">
        <v>2</v>
      </c>
      <c r="B37" s="40"/>
      <c r="C37" s="45">
        <f>SUM(C34:C36)</f>
        <v>334395.07666666666</v>
      </c>
    </row>
    <row r="38" spans="1:9" s="14" customFormat="1" ht="18.75" x14ac:dyDescent="0.25">
      <c r="A38" s="46" t="s">
        <v>1</v>
      </c>
      <c r="B38" s="46"/>
      <c r="C38" s="45">
        <f>C37+C31</f>
        <v>1114925.9906666665</v>
      </c>
    </row>
    <row r="39" spans="1:9" s="4" customFormat="1" ht="18.75" x14ac:dyDescent="0.3">
      <c r="A39" s="13"/>
      <c r="B39" s="12" t="s">
        <v>0</v>
      </c>
      <c r="C39" s="11">
        <f>C5-C38+C6</f>
        <v>-162884.59066666651</v>
      </c>
    </row>
    <row r="40" spans="1:9" ht="21" customHeight="1" x14ac:dyDescent="0.3">
      <c r="A40" s="10"/>
      <c r="B40" s="47"/>
      <c r="C40" s="47"/>
      <c r="D40" s="5"/>
      <c r="E40" s="5"/>
      <c r="F40" s="5"/>
      <c r="G40" s="5"/>
      <c r="H40" s="5"/>
      <c r="I40" s="5"/>
    </row>
    <row r="41" spans="1:9" ht="21" customHeight="1" x14ac:dyDescent="0.3">
      <c r="A41" s="10"/>
      <c r="B41" s="47"/>
      <c r="C41" s="47"/>
      <c r="D41" s="5"/>
      <c r="E41" s="5"/>
      <c r="F41" s="5"/>
      <c r="G41" s="5"/>
      <c r="H41" s="5"/>
      <c r="I41" s="5"/>
    </row>
    <row r="42" spans="1:9" ht="24" customHeight="1" x14ac:dyDescent="0.3">
      <c r="A42" s="10"/>
      <c r="B42" s="47"/>
      <c r="C42" s="47"/>
      <c r="D42" s="5"/>
      <c r="E42" s="5"/>
      <c r="F42" s="5"/>
      <c r="G42" s="5"/>
      <c r="H42" s="5"/>
      <c r="I42" s="5"/>
    </row>
    <row r="43" spans="1:9" ht="20.25" customHeight="1" x14ac:dyDescent="0.3">
      <c r="A43" s="10"/>
      <c r="B43" s="47"/>
      <c r="C43" s="47"/>
      <c r="D43" s="5"/>
      <c r="E43" s="5"/>
      <c r="F43" s="5"/>
      <c r="G43" s="5"/>
      <c r="H43" s="5"/>
      <c r="I43" s="5"/>
    </row>
    <row r="44" spans="1:9" s="6" customFormat="1" x14ac:dyDescent="0.25">
      <c r="A44" s="48"/>
      <c r="B44" s="49"/>
      <c r="C44" s="50"/>
      <c r="D44" s="7"/>
      <c r="E44" s="7"/>
      <c r="F44" s="7"/>
      <c r="G44" s="7"/>
      <c r="H44" s="7"/>
      <c r="I44" s="7"/>
    </row>
    <row r="45" spans="1:9" s="6" customFormat="1" ht="16.5" customHeight="1" x14ac:dyDescent="0.3">
      <c r="A45" s="51"/>
      <c r="B45" s="9"/>
      <c r="C45" s="8"/>
      <c r="D45" s="7"/>
      <c r="E45" s="7"/>
      <c r="F45" s="7"/>
      <c r="G45" s="7"/>
      <c r="H45" s="7"/>
      <c r="I45" s="7"/>
    </row>
    <row r="46" spans="1:9" ht="18.75" x14ac:dyDescent="0.3">
      <c r="B46" s="3"/>
      <c r="C46" s="2"/>
      <c r="D46" s="5"/>
      <c r="E46" s="5"/>
      <c r="F46" s="5"/>
      <c r="G46" s="5"/>
      <c r="H46" s="5"/>
      <c r="I46" s="5"/>
    </row>
    <row r="47" spans="1:9" ht="18.75" x14ac:dyDescent="0.3">
      <c r="B47" s="3"/>
      <c r="C47" s="2"/>
    </row>
    <row r="48" spans="1:9" ht="18.75" x14ac:dyDescent="0.3">
      <c r="B48" s="3"/>
      <c r="C48" s="2"/>
    </row>
    <row r="49" spans="1:3" ht="18.75" x14ac:dyDescent="0.3">
      <c r="B49" s="3"/>
      <c r="C49" s="2"/>
    </row>
    <row r="50" spans="1:3" ht="18.75" x14ac:dyDescent="0.3">
      <c r="B50" s="3"/>
      <c r="C50" s="2"/>
    </row>
    <row r="51" spans="1:3" ht="18.75" x14ac:dyDescent="0.3">
      <c r="A51" s="31"/>
      <c r="B51" s="4"/>
      <c r="C51" s="2"/>
    </row>
    <row r="52" spans="1:3" ht="18.75" x14ac:dyDescent="0.3">
      <c r="A52" s="31"/>
      <c r="B52" s="4"/>
      <c r="C52" s="2"/>
    </row>
    <row r="53" spans="1:3" ht="18.75" x14ac:dyDescent="0.3">
      <c r="A53" s="31"/>
      <c r="B53" s="4"/>
      <c r="C53" s="2"/>
    </row>
    <row r="54" spans="1:3" ht="18.75" x14ac:dyDescent="0.3">
      <c r="B54" s="3"/>
      <c r="C54" s="2"/>
    </row>
  </sheetData>
  <mergeCells count="9">
    <mergeCell ref="A40:C40"/>
    <mergeCell ref="A41:C41"/>
    <mergeCell ref="A42:C42"/>
    <mergeCell ref="A43:C43"/>
    <mergeCell ref="B2:C2"/>
    <mergeCell ref="A31:B31"/>
    <mergeCell ref="A37:B37"/>
    <mergeCell ref="A38:B38"/>
    <mergeCell ref="B3:C3"/>
  </mergeCells>
  <pageMargins left="0.31496062992125984" right="3.937007874015748E-2" top="0.19685039370078741" bottom="0.19685039370078741" header="0.19685039370078741" footer="0.15748031496062992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2026-02-05T12:20:47Z</dcterms:created>
  <dcterms:modified xsi:type="dcterms:W3CDTF">2026-02-05T12:22:26Z</dcterms:modified>
</cp:coreProperties>
</file>