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год" sheetId="1" r:id="rId1"/>
  </sheets>
  <externalReferences>
    <externalReference r:id="rId2"/>
  </externalReferences>
  <definedNames>
    <definedName name="_xlnm.Print_Area" localSheetId="0">год!$A$1:$C$46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3" i="1"/>
  <c r="C34" i="1"/>
  <c r="C35" i="1"/>
  <c r="C30" i="1" l="1"/>
  <c r="C37" i="1" s="1"/>
  <c r="C38" i="1" s="1"/>
  <c r="C36" i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<sst xmlns="http://schemas.openxmlformats.org/spreadsheetml/2006/main" count="42" uniqueCount="37">
  <si>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</si>
  <si>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</si>
  <si>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</si>
  <si>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</si>
  <si>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</si>
  <si>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</si>
  <si>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</si>
  <si>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</si>
  <si>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</si>
  <si>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</si>
  <si>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</si>
  <si>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</si>
  <si>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</si>
  <si>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</si>
  <si>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</si>
  <si>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</si>
  <si>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</si>
  <si>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</si>
  <si>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</si>
  <si>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</si>
  <si>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</si>
  <si>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</si>
  <si>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</si>
  <si>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</si>
  <si>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</si>
  <si>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</si>
  <si>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</si>
  <si>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</si>
  <si>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</si>
  <si>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</si>
  <si>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</si>
  <si>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</si>
  <si>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</si>
  <si>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</si>
  <si>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 год</t>
  </si>
  <si>
    <t>Долг собственников на 01.01.2025г. по данным КВЦ</t>
  </si>
  <si>
    <t>Доходы и расходы ООО КА "Ирбис"  по управлению и обслуживанию МКД ул. Птицеводов д. 12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</si>
</sst>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Cambria"/>
      <family val="1"/>
      <charset val="204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/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0" xfId="0" applyFont="1" applyFill="1"/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9" fillId="2" borderId="0" xfId="0" applyFont="1" applyFill="1"/>
    <xf numFmtId="0" fontId="9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wrapText="1"/>
    </xf>
    <xf numFmtId="4" fontId="9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7;&#1090;&#1080;&#1094;&#1077;&#1074;&#1086;&#1076;&#1086;&#1074;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125.85599999999999</v>
          </cell>
        </row>
        <row r="10">
          <cell r="G10">
            <v>104.88</v>
          </cell>
        </row>
        <row r="11">
          <cell r="G11">
            <v>188.78399999999999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241.22399999999999</v>
          </cell>
        </row>
        <row r="15">
          <cell r="G15">
            <v>220.24799999999999</v>
          </cell>
        </row>
        <row r="16">
          <cell r="G16">
            <v>125.85599999999999</v>
          </cell>
        </row>
        <row r="17">
          <cell r="G17">
            <v>125.85599999999999</v>
          </cell>
        </row>
        <row r="18">
          <cell r="G18">
            <v>125.85599999999999</v>
          </cell>
        </row>
        <row r="19">
          <cell r="G19">
            <v>62.927999999999997</v>
          </cell>
        </row>
        <row r="20">
          <cell r="G20">
            <v>104.88</v>
          </cell>
        </row>
        <row r="21">
          <cell r="G21">
            <v>314.64</v>
          </cell>
        </row>
        <row r="22">
          <cell r="G22">
            <v>4216.1759999999995</v>
          </cell>
        </row>
        <row r="23">
          <cell r="G23">
            <v>7792.5839999999989</v>
          </cell>
        </row>
        <row r="24">
          <cell r="G24">
            <v>1720.0319999999999</v>
          </cell>
        </row>
        <row r="25">
          <cell r="G25">
            <v>167.80799999999999</v>
          </cell>
        </row>
        <row r="26">
          <cell r="G26">
            <v>251.71199999999999</v>
          </cell>
        </row>
        <row r="27">
          <cell r="G27">
            <v>9467.66</v>
          </cell>
        </row>
        <row r="31">
          <cell r="G31">
            <v>128.02000000000001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11483.31</v>
          </cell>
        </row>
        <row r="31">
          <cell r="G31">
            <v>190.41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13007.23</v>
          </cell>
        </row>
        <row r="31">
          <cell r="G31">
            <v>535.46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11199.789999999999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13481.239999999998</v>
          </cell>
        </row>
        <row r="31">
          <cell r="G31">
            <v>44545.87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9206.2899999999991</v>
          </cell>
        </row>
        <row r="31">
          <cell r="G31">
            <v>238800.05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8904.2479999999996</v>
          </cell>
        </row>
        <row r="31">
          <cell r="G31">
            <v>6869.2199999999993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11973.098</v>
          </cell>
        </row>
        <row r="31">
          <cell r="G31">
            <v>4904.7</v>
          </cell>
        </row>
        <row r="32">
          <cell r="G32">
            <v>9623.1666666666661</v>
          </cell>
        </row>
        <row r="33">
          <cell r="G33">
            <v>9770.5833333333339</v>
          </cell>
        </row>
      </sheetData>
      <sheetData sheetId="8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10910.227999999999</v>
          </cell>
        </row>
        <row r="31">
          <cell r="G31">
            <v>924.79</v>
          </cell>
        </row>
      </sheetData>
      <sheetData sheetId="9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13080.877999999999</v>
          </cell>
        </row>
        <row r="31">
          <cell r="G31">
            <v>42424.67</v>
          </cell>
        </row>
      </sheetData>
      <sheetData sheetId="10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12082.877999999999</v>
          </cell>
        </row>
        <row r="31">
          <cell r="G31">
            <v>2182.81</v>
          </cell>
        </row>
      </sheetData>
      <sheetData sheetId="11">
        <row r="9">
          <cell r="G9">
            <v>136.34399999999999</v>
          </cell>
        </row>
        <row r="10">
          <cell r="G10">
            <v>115.36799999999999</v>
          </cell>
        </row>
        <row r="11">
          <cell r="G11">
            <v>209.76</v>
          </cell>
        </row>
        <row r="12">
          <cell r="G12">
            <v>94.391999999999996</v>
          </cell>
        </row>
        <row r="13">
          <cell r="G13">
            <v>52.44</v>
          </cell>
        </row>
        <row r="14">
          <cell r="G14">
            <v>262.2</v>
          </cell>
        </row>
        <row r="15">
          <cell r="G15">
            <v>241.22399999999999</v>
          </cell>
        </row>
        <row r="16">
          <cell r="G16">
            <v>136.34399999999999</v>
          </cell>
        </row>
        <row r="17">
          <cell r="G17">
            <v>136.34399999999999</v>
          </cell>
        </row>
        <row r="18">
          <cell r="G18">
            <v>136.34399999999999</v>
          </cell>
        </row>
        <row r="19">
          <cell r="G19">
            <v>73.415999999999997</v>
          </cell>
        </row>
        <row r="20">
          <cell r="G20">
            <v>115.36799999999999</v>
          </cell>
        </row>
        <row r="21">
          <cell r="G21">
            <v>346.10399999999998</v>
          </cell>
        </row>
        <row r="22">
          <cell r="G22">
            <v>4604.2319999999991</v>
          </cell>
        </row>
        <row r="23">
          <cell r="G23">
            <v>8505.7679999999982</v>
          </cell>
        </row>
        <row r="24">
          <cell r="G24">
            <v>1877.3519999999999</v>
          </cell>
        </row>
        <row r="25">
          <cell r="G25">
            <v>178.29599999999999</v>
          </cell>
        </row>
        <row r="26">
          <cell r="G26">
            <v>283.17599999999999</v>
          </cell>
        </row>
        <row r="27">
          <cell r="G27">
            <v>10192.208000000001</v>
          </cell>
        </row>
        <row r="31">
          <cell r="G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zoomScale="70" zoomScaleNormal="70" zoomScaleSheetLayoutView="70" workbookViewId="0">
      <selection activeCell="A40" sqref="A40:IV40"/>
    </sheetView>
  </sheetViews>
  <sheetFormatPr defaultColWidth="8.85546875" defaultRowHeight="15.75" x14ac:dyDescent="0.25"/>
  <cols>
    <col min="1" max="1" width="5.85546875" style="1" customWidth="1"/>
    <col min="2" max="2" width="100.140625" style="1" customWidth="1"/>
    <col min="3" max="3" width="32.28515625" style="2" customWidth="1"/>
    <col min="4" max="16384" width="8.85546875" style="1"/>
  </cols>
  <sheetData>
    <row r="1" spans="1:3" x14ac:dyDescent="0.25">
      <c r="A1" s="3"/>
      <c r="B1" s="3"/>
      <c r="C1" s="40"/>
    </row>
    <row r="2" spans="1:3" s="3" customFormat="1" ht="44.25" customHeight="1" x14ac:dyDescent="0.25">
      <c r="A2" s="39"/>
      <c r="B2" s="38" t="s">
        <v>36</v>
      </c>
      <c r="C2" s="37"/>
    </row>
    <row r="3" spans="1:3" s="3" customFormat="1" ht="44.25" customHeight="1" x14ac:dyDescent="0.25">
      <c r="A3" s="31">
        <v>1</v>
      </c>
      <c r="B3" s="36" t="s">
        <v>35</v>
      </c>
      <c r="C3" s="32">
        <v>169850.82</v>
      </c>
    </row>
    <row r="4" spans="1:3" s="3" customFormat="1" ht="39" customHeight="1" x14ac:dyDescent="0.25">
      <c r="A4" s="35">
        <v>2</v>
      </c>
      <c r="B4" s="30" t="s">
        <v>34</v>
      </c>
      <c r="C4" s="34">
        <v>356673.83</v>
      </c>
    </row>
    <row r="5" spans="1:3" s="3" customFormat="1" ht="39" customHeight="1" x14ac:dyDescent="0.25">
      <c r="A5" s="35">
        <v>3</v>
      </c>
      <c r="B5" s="30" t="s">
        <v>33</v>
      </c>
      <c r="C5" s="34">
        <f>550*2+300*5+300*5</f>
        <v>4100</v>
      </c>
    </row>
    <row r="6" spans="1:3" s="3" customFormat="1" ht="39" customHeight="1" x14ac:dyDescent="0.25">
      <c r="A6" s="35">
        <v>4</v>
      </c>
      <c r="B6" s="30" t="s">
        <v>32</v>
      </c>
      <c r="C6" s="34">
        <f>2850+900</f>
        <v>3750</v>
      </c>
    </row>
    <row r="7" spans="1:3" s="3" customFormat="1" ht="49.15" customHeight="1" x14ac:dyDescent="0.25">
      <c r="A7" s="31">
        <v>5</v>
      </c>
      <c r="B7" s="30" t="s">
        <v>31</v>
      </c>
      <c r="C7" s="33">
        <v>365154.91</v>
      </c>
    </row>
    <row r="8" spans="1:3" s="3" customFormat="1" ht="45" customHeight="1" x14ac:dyDescent="0.25">
      <c r="A8" s="31">
        <v>6</v>
      </c>
      <c r="B8" s="30" t="s">
        <v>30</v>
      </c>
      <c r="C8" s="32">
        <f>C3+C4-C7</f>
        <v>161369.74000000005</v>
      </c>
    </row>
    <row r="9" spans="1:3" s="3" customFormat="1" ht="45" customHeight="1" x14ac:dyDescent="0.25">
      <c r="A9" s="31">
        <v>7</v>
      </c>
      <c r="B9" s="30" t="s">
        <v>29</v>
      </c>
      <c r="C9" s="29" t="s">
        <v>28</v>
      </c>
    </row>
    <row r="10" spans="1:3" ht="53.45" customHeight="1" x14ac:dyDescent="0.25">
      <c r="A10" s="22" t="s">
        <v>8</v>
      </c>
      <c r="B10" s="22" t="s">
        <v>7</v>
      </c>
      <c r="C10" s="21" t="s">
        <v>6</v>
      </c>
    </row>
    <row r="11" spans="1:3" ht="48" customHeight="1" x14ac:dyDescent="0.25">
      <c r="A11" s="20">
        <v>1</v>
      </c>
      <c r="B11" s="25" t="s">
        <v>27</v>
      </c>
      <c r="C11" s="15">
        <f>[1]янв!G9+[1]фев!G9+[1]мар!G9+[1]апр!G9+[1]май!G9+[1]июн!G9+[1]июл!G9+[1]авг!G9+[1]сен!G9+[1]окт!G9+[1]ноя!G9+[1]дек!G9</f>
        <v>1625.6400000000003</v>
      </c>
    </row>
    <row r="12" spans="1:3" ht="28.5" customHeight="1" x14ac:dyDescent="0.25">
      <c r="A12" s="20">
        <f>A11+1</f>
        <v>2</v>
      </c>
      <c r="B12" s="28" t="s">
        <v>26</v>
      </c>
      <c r="C12" s="15">
        <f>[1]янв!G10+[1]фев!G10+[1]мар!G10+[1]апр!G10+[1]май!G10+[1]июн!G10+[1]июл!G10+[1]авг!G10+[1]сен!G10+[1]окт!G10+[1]ноя!G10+[1]дек!G10</f>
        <v>1373.9279999999997</v>
      </c>
    </row>
    <row r="13" spans="1:3" ht="30" customHeight="1" x14ac:dyDescent="0.25">
      <c r="A13" s="20">
        <f>A12+1</f>
        <v>3</v>
      </c>
      <c r="B13" s="25" t="s">
        <v>25</v>
      </c>
      <c r="C13" s="15">
        <f>[1]янв!G11+[1]фев!G11+[1]мар!G11+[1]апр!G11+[1]май!G11+[1]июн!G11+[1]июл!G11+[1]авг!G11+[1]сен!G11+[1]окт!G11+[1]ноя!G11+[1]дек!G11</f>
        <v>2496.1440000000002</v>
      </c>
    </row>
    <row r="14" spans="1:3" ht="31.5" customHeight="1" x14ac:dyDescent="0.25">
      <c r="A14" s="20">
        <f>A13+1</f>
        <v>4</v>
      </c>
      <c r="B14" s="25" t="s">
        <v>24</v>
      </c>
      <c r="C14" s="15">
        <f>[1]янв!G12+[1]фев!G12+[1]мар!G12+[1]апр!G12+[1]май!G12+[1]июн!G12+[1]июл!G12+[1]авг!G12+[1]сен!G12+[1]окт!G12+[1]ноя!G12+[1]дек!G12</f>
        <v>1132.7040000000002</v>
      </c>
    </row>
    <row r="15" spans="1:3" ht="23.25" customHeight="1" x14ac:dyDescent="0.25">
      <c r="A15" s="20">
        <f>A14+1</f>
        <v>5</v>
      </c>
      <c r="B15" s="25" t="s">
        <v>23</v>
      </c>
      <c r="C15" s="15">
        <f>[1]янв!G13+[1]фев!G13+[1]мар!G13+[1]апр!G13+[1]май!G13+[1]июн!G13+[1]июл!G13+[1]авг!G13+[1]сен!G13+[1]окт!G13+[1]ноя!G13+[1]дек!G13</f>
        <v>629.28</v>
      </c>
    </row>
    <row r="16" spans="1:3" ht="27" customHeight="1" x14ac:dyDescent="0.25">
      <c r="A16" s="20">
        <f>A15+1</f>
        <v>6</v>
      </c>
      <c r="B16" s="25" t="s">
        <v>22</v>
      </c>
      <c r="C16" s="15">
        <f>[1]янв!G14+[1]фев!G14+[1]мар!G14+[1]апр!G14+[1]май!G14+[1]июн!G14+[1]июл!G14+[1]авг!G14+[1]сен!G14+[1]окт!G14+[1]ноя!G14+[1]дек!G14</f>
        <v>3125.4239999999995</v>
      </c>
    </row>
    <row r="17" spans="1:3" ht="30" customHeight="1" x14ac:dyDescent="0.25">
      <c r="A17" s="20">
        <f>A16+1</f>
        <v>7</v>
      </c>
      <c r="B17" s="25" t="s">
        <v>21</v>
      </c>
      <c r="C17" s="15">
        <f>[1]янв!G15+[1]фев!G15+[1]мар!G15+[1]апр!G15+[1]май!G15+[1]июн!G15+[1]июл!G15+[1]авг!G15+[1]сен!G15+[1]окт!G15+[1]ноя!G15+[1]дек!G15</f>
        <v>2873.712</v>
      </c>
    </row>
    <row r="18" spans="1:3" ht="30.75" customHeight="1" x14ac:dyDescent="0.25">
      <c r="A18" s="20">
        <f>A17+1</f>
        <v>8</v>
      </c>
      <c r="B18" s="25" t="s">
        <v>20</v>
      </c>
      <c r="C18" s="15">
        <f>[1]янв!G16+[1]фев!G16+[1]мар!G16+[1]апр!G16+[1]май!G16+[1]июн!G16+[1]июл!G16+[1]авг!G16+[1]сен!G16+[1]окт!G16+[1]ноя!G16+[1]дек!G16</f>
        <v>1625.6400000000003</v>
      </c>
    </row>
    <row r="19" spans="1:3" ht="33" customHeight="1" x14ac:dyDescent="0.25">
      <c r="A19" s="20">
        <f>A18+1</f>
        <v>9</v>
      </c>
      <c r="B19" s="25" t="s">
        <v>19</v>
      </c>
      <c r="C19" s="15">
        <f>[1]янв!G17+[1]фев!G17+[1]мар!G17+[1]апр!G17+[1]май!G17+[1]июн!G17+[1]июл!G17+[1]авг!G17+[1]сен!G17+[1]окт!G17+[1]ноя!G17+[1]дек!G17</f>
        <v>1625.6400000000003</v>
      </c>
    </row>
    <row r="20" spans="1:3" ht="22.5" customHeight="1" x14ac:dyDescent="0.25">
      <c r="A20" s="20">
        <f>A19+1</f>
        <v>10</v>
      </c>
      <c r="B20" s="25" t="s">
        <v>18</v>
      </c>
      <c r="C20" s="15">
        <f>[1]янв!G18+[1]фев!G18+[1]мар!G18+[1]апр!G18+[1]май!G18+[1]июн!G18+[1]июл!G18+[1]авг!G18+[1]сен!G18+[1]окт!G18+[1]ноя!G18+[1]дек!G18</f>
        <v>1625.6400000000003</v>
      </c>
    </row>
    <row r="21" spans="1:3" ht="30" customHeight="1" x14ac:dyDescent="0.25">
      <c r="A21" s="20">
        <f>A20+1</f>
        <v>11</v>
      </c>
      <c r="B21" s="25" t="s">
        <v>17</v>
      </c>
      <c r="C21" s="15">
        <f>[1]янв!G19+[1]фев!G19+[1]мар!G19+[1]апр!G19+[1]май!G19+[1]июн!G19+[1]июл!G19+[1]авг!G19+[1]сен!G19+[1]окт!G19+[1]ноя!G19+[1]дек!G19</f>
        <v>870.50399999999968</v>
      </c>
    </row>
    <row r="22" spans="1:3" ht="30.75" customHeight="1" x14ac:dyDescent="0.25">
      <c r="A22" s="20">
        <f>A21+1</f>
        <v>12</v>
      </c>
      <c r="B22" s="25" t="s">
        <v>16</v>
      </c>
      <c r="C22" s="15">
        <f>[1]янв!G20+[1]фев!G20+[1]мар!G20+[1]апр!G20+[1]май!G20+[1]июн!G20+[1]июл!G20+[1]авг!G20+[1]сен!G20+[1]окт!G20+[1]ноя!G20+[1]дек!G20</f>
        <v>1373.9279999999997</v>
      </c>
    </row>
    <row r="23" spans="1:3" ht="33.75" customHeight="1" x14ac:dyDescent="0.25">
      <c r="A23" s="20">
        <f>A22+1</f>
        <v>13</v>
      </c>
      <c r="B23" s="25" t="s">
        <v>15</v>
      </c>
      <c r="C23" s="15">
        <f>[1]янв!G21+[1]фев!G21+[1]мар!G21+[1]апр!G21+[1]май!G21+[1]июн!G21+[1]июл!G21+[1]авг!G21+[1]сен!G21+[1]окт!G21+[1]ноя!G21+[1]дек!G21</f>
        <v>4121.7839999999997</v>
      </c>
    </row>
    <row r="24" spans="1:3" x14ac:dyDescent="0.25">
      <c r="A24" s="20">
        <f>A23+1</f>
        <v>14</v>
      </c>
      <c r="B24" s="25" t="s">
        <v>14</v>
      </c>
      <c r="C24" s="15">
        <f>[1]янв!G22+[1]фев!G22+[1]мар!G22+[1]апр!G22+[1]май!G22+[1]июн!G22+[1]июл!G22+[1]авг!G22+[1]сен!G22+[1]окт!G22+[1]ноя!G22+[1]дек!G22</f>
        <v>54862.727999999981</v>
      </c>
    </row>
    <row r="25" spans="1:3" x14ac:dyDescent="0.25">
      <c r="A25" s="20">
        <f>A24+1</f>
        <v>15</v>
      </c>
      <c r="B25" s="25" t="s">
        <v>13</v>
      </c>
      <c r="C25" s="15">
        <f>[1]янв!G23+[1]фев!G23+[1]мар!G23+[1]апр!G23+[1]май!G23+[1]июн!G23+[1]июл!G23+[1]авг!G23+[1]сен!G23+[1]окт!G23+[1]ноя!G23+[1]дек!G23</f>
        <v>101356.03199999996</v>
      </c>
    </row>
    <row r="26" spans="1:3" x14ac:dyDescent="0.25">
      <c r="A26" s="20">
        <f>A25+1</f>
        <v>16</v>
      </c>
      <c r="B26" s="27" t="s">
        <v>12</v>
      </c>
      <c r="C26" s="15">
        <f>[1]янв!G24+[1]фев!G24+[1]мар!G24+[1]апр!G24+[1]май!G24+[1]июн!G24+[1]июл!G24+[1]авг!G24+[1]сен!G24+[1]окт!G24+[1]ноя!G24+[1]дек!G24</f>
        <v>22370.903999999991</v>
      </c>
    </row>
    <row r="27" spans="1:3" x14ac:dyDescent="0.25">
      <c r="A27" s="20">
        <f>A26+1</f>
        <v>17</v>
      </c>
      <c r="B27" s="27" t="s">
        <v>11</v>
      </c>
      <c r="C27" s="15">
        <f>[1]янв!G25+[1]фев!G25+[1]мар!G25+[1]апр!G25+[1]май!G25+[1]июн!G25+[1]июл!G25+[1]авг!G25+[1]сен!G25+[1]окт!G25+[1]ноя!G25+[1]дек!G25</f>
        <v>2129.0640000000003</v>
      </c>
    </row>
    <row r="28" spans="1:3" ht="30.75" customHeight="1" x14ac:dyDescent="0.25">
      <c r="A28" s="20">
        <f>A27+1</f>
        <v>18</v>
      </c>
      <c r="B28" s="26" t="s">
        <v>10</v>
      </c>
      <c r="C28" s="15">
        <f>[1]янв!G26+[1]фев!G26+[1]мар!G26+[1]апр!G26+[1]май!G26+[1]июн!G26+[1]июл!G26+[1]авг!G26+[1]сен!G26+[1]окт!G26+[1]ноя!G26+[1]дек!G26</f>
        <v>3366.6479999999992</v>
      </c>
    </row>
    <row r="29" spans="1:3" ht="31.5" x14ac:dyDescent="0.25">
      <c r="A29" s="20">
        <f>A28+1</f>
        <v>19</v>
      </c>
      <c r="B29" s="25" t="s">
        <v>9</v>
      </c>
      <c r="C29" s="15">
        <f>[1]янв!G27+[1]фев!G27+[1]мар!G27+[1]апр!G27+[1]май!G27+[1]июн!G27+[1]июл!G27+[1]авг!G27+[1]сен!G27+[1]окт!G27+[1]ноя!G27+[1]дек!G27</f>
        <v>134989.05799999999</v>
      </c>
    </row>
    <row r="30" spans="1:3" s="14" customFormat="1" x14ac:dyDescent="0.25">
      <c r="A30" s="16" t="s">
        <v>2</v>
      </c>
      <c r="B30" s="24"/>
      <c r="C30" s="15">
        <f>SUM(C11:C29)</f>
        <v>343574.40199999989</v>
      </c>
    </row>
    <row r="31" spans="1:3" s="3" customFormat="1" x14ac:dyDescent="0.25">
      <c r="A31" s="23" t="s">
        <v>5</v>
      </c>
      <c r="B31" s="23"/>
      <c r="C31" s="15"/>
    </row>
    <row r="32" spans="1:3" ht="56.25" customHeight="1" x14ac:dyDescent="0.25">
      <c r="A32" s="22" t="s">
        <v>8</v>
      </c>
      <c r="B32" s="22" t="s">
        <v>7</v>
      </c>
      <c r="C32" s="21" t="s">
        <v>6</v>
      </c>
    </row>
    <row r="33" spans="1:3" ht="27.75" customHeight="1" x14ac:dyDescent="0.25">
      <c r="A33" s="20">
        <v>1</v>
      </c>
      <c r="B33" s="19" t="s">
        <v>5</v>
      </c>
      <c r="C33" s="15">
        <f>[1]янв!G31+[1]фев!G31+[1]мар!G31+[1]апр!G31+[1]май!G31+[1]июн!G31+[1]июл!G31+[1]авг!G31+[1]сен!G31+[1]окт!G31+[1]ноя!G31+[1]дек!G31</f>
        <v>341505.99999999994</v>
      </c>
    </row>
    <row r="34" spans="1:3" ht="36.6" customHeight="1" x14ac:dyDescent="0.25">
      <c r="A34" s="20">
        <v>2</v>
      </c>
      <c r="B34" s="19" t="s">
        <v>4</v>
      </c>
      <c r="C34" s="15">
        <f>[1]янв!G32+[1]фев!G32+[1]мар!G32+[1]апр!G32+[1]май!G32+[1]июн!G32+[1]июл!G32+[1]авг!G32</f>
        <v>9623.1666666666661</v>
      </c>
    </row>
    <row r="35" spans="1:3" ht="31.5" customHeight="1" x14ac:dyDescent="0.25">
      <c r="A35" s="20">
        <v>3</v>
      </c>
      <c r="B35" s="19" t="s">
        <v>3</v>
      </c>
      <c r="C35" s="15">
        <f>[1]янв!G33+[1]фев!G33+[1]мар!G33+[1]апр!G33+[1]май!G33+[1]июн!G33+[1]июл!G33+[1]авг!G33</f>
        <v>9770.5833333333339</v>
      </c>
    </row>
    <row r="36" spans="1:3" s="17" customFormat="1" x14ac:dyDescent="0.25">
      <c r="A36" s="18" t="s">
        <v>2</v>
      </c>
      <c r="B36" s="18"/>
      <c r="C36" s="15">
        <f>SUM(C33:C35)</f>
        <v>360899.74999999994</v>
      </c>
    </row>
    <row r="37" spans="1:3" s="14" customFormat="1" x14ac:dyDescent="0.25">
      <c r="A37" s="16" t="s">
        <v>1</v>
      </c>
      <c r="B37" s="16"/>
      <c r="C37" s="15">
        <f>C30+C36</f>
        <v>704474.15199999977</v>
      </c>
    </row>
    <row r="38" spans="1:3" ht="27" customHeight="1" x14ac:dyDescent="0.3">
      <c r="A38" s="13"/>
      <c r="B38" s="12" t="s">
        <v>0</v>
      </c>
      <c r="C38" s="11">
        <f>C4-C37+C5</f>
        <v>-343700.32199999975</v>
      </c>
    </row>
    <row r="39" spans="1:3" s="4" customFormat="1" ht="21.75" customHeight="1" x14ac:dyDescent="0.3">
      <c r="A39" s="9"/>
      <c r="B39" s="10"/>
      <c r="C39" s="10"/>
    </row>
    <row r="40" spans="1:3" s="4" customFormat="1" ht="22.5" customHeight="1" x14ac:dyDescent="0.3">
      <c r="A40" s="9"/>
      <c r="B40" s="10"/>
      <c r="C40" s="10"/>
    </row>
    <row r="41" spans="1:3" s="4" customFormat="1" ht="22.5" customHeight="1" x14ac:dyDescent="0.3">
      <c r="A41" s="9"/>
      <c r="B41" s="10"/>
      <c r="C41" s="10"/>
    </row>
    <row r="42" spans="1:3" s="4" customFormat="1" ht="29.25" customHeight="1" x14ac:dyDescent="0.3">
      <c r="A42" s="9"/>
      <c r="B42" s="8"/>
      <c r="C42" s="8"/>
    </row>
    <row r="43" spans="1:3" s="4" customFormat="1" ht="18.75" x14ac:dyDescent="0.3">
      <c r="A43" s="7"/>
      <c r="B43" s="7"/>
      <c r="C43" s="5"/>
    </row>
    <row r="44" spans="1:3" s="4" customFormat="1" ht="18.75" x14ac:dyDescent="0.3">
      <c r="A44" s="7"/>
      <c r="B44" s="6"/>
      <c r="C44" s="5"/>
    </row>
    <row r="45" spans="1:3" s="4" customFormat="1" ht="18.75" x14ac:dyDescent="0.3">
      <c r="A45" s="7"/>
      <c r="B45" s="6"/>
      <c r="C45" s="5"/>
    </row>
    <row r="46" spans="1:3" s="4" customFormat="1" ht="18.75" x14ac:dyDescent="0.3">
      <c r="A46" s="7"/>
      <c r="B46" s="6"/>
      <c r="C46" s="5"/>
    </row>
    <row r="47" spans="1:3" s="4" customFormat="1" ht="18.75" x14ac:dyDescent="0.3">
      <c r="A47" s="7"/>
      <c r="B47" s="6"/>
      <c r="C47" s="5"/>
    </row>
    <row r="48" spans="1:3" s="4" customFormat="1" ht="18.75" x14ac:dyDescent="0.3">
      <c r="A48" s="7"/>
      <c r="B48" s="6"/>
      <c r="C48" s="5"/>
    </row>
    <row r="49" spans="1:3" s="4" customFormat="1" ht="18.75" x14ac:dyDescent="0.3">
      <c r="A49" s="7"/>
      <c r="B49" s="6"/>
      <c r="C49" s="5"/>
    </row>
    <row r="50" spans="1:3" s="4" customFormat="1" ht="18.75" x14ac:dyDescent="0.3">
      <c r="A50" s="7"/>
      <c r="B50" s="6"/>
      <c r="C50" s="5"/>
    </row>
    <row r="51" spans="1:3" s="3" customFormat="1" x14ac:dyDescent="0.25">
      <c r="C51" s="2"/>
    </row>
    <row r="52" spans="1:3" s="3" customFormat="1" x14ac:dyDescent="0.25">
      <c r="C52" s="2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</sheetData>
  <mergeCells count="8">
    <mergeCell ref="A30:B30"/>
    <mergeCell ref="A36:B36"/>
    <mergeCell ref="B2:C2"/>
    <mergeCell ref="A42:C42"/>
    <mergeCell ref="A37:B37"/>
    <mergeCell ref="A39:C39"/>
    <mergeCell ref="A40:C40"/>
    <mergeCell ref="A41:C41"/>
  </mergeCells>
  <pageMargins left="0.70866141732283472" right="0.31496062992125984" top="0.23622047244094491" bottom="0.27559055118110237" header="0.15748031496062992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2026-02-10T11:45:21Z</dcterms:created>
  <dcterms:modified xsi:type="dcterms:W3CDTF">2026-02-10T11:45:41Z</dcterms:modified>
</cp:coreProperties>
</file>