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5" i="1"/>
  <c r="C36" i="1"/>
  <c r="C31" i="1" l="1"/>
  <c r="C37" i="1"/>
  <c r="C38" i="1" l="1"/>
  <c r="C39" i="1" s="1"/>
</calcChain>
</file>

<file path=xl/sharedStrings.xml><?xml version="1.0" encoding="utf-8"?>
<sst xmlns="http://schemas.openxmlformats.org/spreadsheetml/2006/main" count="41" uniqueCount="36">
  <si>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</si>
  <si>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</si>
  <si>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</si>
  <si>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</si>
  <si>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</si>
  <si>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</si>
  <si>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</si>
  <si>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</si>
  <si>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</si>
  <si>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</si>
  <si>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</si>
  <si>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</si>
  <si>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</si>
  <si>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</si>
  <si>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</si>
  <si>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</si>
  <si>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</si>
  <si>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</si>
  <si>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</si>
  <si>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</si>
  <si>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</si>
  <si>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</si>
  <si>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</si>
  <si>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</si>
  <si>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</si>
  <si>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</si>
  <si>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</si>
  <si>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</si>
  <si>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</si>
  <si>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</si>
  <si>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</si>
  <si>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</si>
  <si>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</si>
  <si>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</si>
  <si>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</si>
  <si>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10 к 1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</si>
</sst>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1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wrapText="1"/>
    </xf>
    <xf numFmtId="0" fontId="6" fillId="2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3" fillId="2" borderId="0" xfId="0" applyFont="1" applyFill="1"/>
    <xf numFmtId="0" fontId="3" fillId="0" borderId="2" xfId="0" applyFont="1" applyFill="1" applyBorder="1" applyAlignment="1">
      <alignment horizontal="right"/>
    </xf>
    <xf numFmtId="0" fontId="1" fillId="2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8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1" fillId="3" borderId="0" xfId="0" applyFont="1" applyFill="1"/>
    <xf numFmtId="4" fontId="1" fillId="3" borderId="0" xfId="0" applyNumberFormat="1" applyFont="1" applyFill="1"/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0%20&#1082;&#1086;&#1088;&#1087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1085</v>
          </cell>
        </row>
        <row r="9">
          <cell r="G9">
            <v>271.25</v>
          </cell>
        </row>
        <row r="10">
          <cell r="G10">
            <v>515.375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651</v>
          </cell>
        </row>
        <row r="14">
          <cell r="G14">
            <v>596.75</v>
          </cell>
        </row>
        <row r="15">
          <cell r="G15">
            <v>623.875</v>
          </cell>
        </row>
        <row r="16">
          <cell r="G16">
            <v>1708.875</v>
          </cell>
        </row>
        <row r="17">
          <cell r="G17">
            <v>1464.75</v>
          </cell>
        </row>
        <row r="18">
          <cell r="G18">
            <v>162.75</v>
          </cell>
        </row>
        <row r="19">
          <cell r="G19">
            <v>271.25</v>
          </cell>
        </row>
        <row r="20">
          <cell r="G20">
            <v>2088.625</v>
          </cell>
        </row>
        <row r="21">
          <cell r="G21">
            <v>4746.875</v>
          </cell>
        </row>
        <row r="22">
          <cell r="G22">
            <v>14267.75</v>
          </cell>
        </row>
        <row r="23">
          <cell r="G23">
            <v>4123</v>
          </cell>
        </row>
        <row r="24">
          <cell r="G24">
            <v>434</v>
          </cell>
        </row>
        <row r="25">
          <cell r="G25">
            <v>4204.375</v>
          </cell>
        </row>
        <row r="26">
          <cell r="G26">
            <v>3001.55</v>
          </cell>
        </row>
        <row r="30">
          <cell r="G30">
            <v>6204.95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3121.8199999999997</v>
          </cell>
        </row>
      </sheetData>
      <sheetData sheetId="2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3552.26</v>
          </cell>
        </row>
        <row r="30">
          <cell r="G30">
            <v>1214.4100000000001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11660.99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2862.29</v>
          </cell>
        </row>
        <row r="30">
          <cell r="G30">
            <v>13368.12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2121.6799999999998</v>
          </cell>
        </row>
        <row r="30">
          <cell r="G30">
            <v>1639.4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2472.0549999999998</v>
          </cell>
        </row>
        <row r="30">
          <cell r="G30">
            <v>2256.7199999999998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2472.0549999999998</v>
          </cell>
        </row>
        <row r="30">
          <cell r="G30">
            <v>0</v>
          </cell>
        </row>
        <row r="31">
          <cell r="G31">
            <v>25790.333333333332</v>
          </cell>
        </row>
        <row r="32">
          <cell r="G32">
            <v>18598.999999999996</v>
          </cell>
        </row>
      </sheetData>
      <sheetData sheetId="8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2472.0549999999998</v>
          </cell>
        </row>
        <row r="30">
          <cell r="G30">
            <v>8080.88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4603.9250000000002</v>
          </cell>
        </row>
        <row r="30">
          <cell r="G30">
            <v>10190.469999999999</v>
          </cell>
        </row>
      </sheetData>
      <sheetData sheetId="10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2472.0549999999998</v>
          </cell>
        </row>
        <row r="30">
          <cell r="G30">
            <v>5586.64</v>
          </cell>
        </row>
      </sheetData>
      <sheetData sheetId="11">
        <row r="8">
          <cell r="G8">
            <v>1193.5</v>
          </cell>
        </row>
        <row r="9">
          <cell r="G9">
            <v>298.375</v>
          </cell>
        </row>
        <row r="10">
          <cell r="G10">
            <v>569.625</v>
          </cell>
        </row>
        <row r="11">
          <cell r="G11">
            <v>244.125</v>
          </cell>
        </row>
        <row r="12">
          <cell r="G12">
            <v>135.625</v>
          </cell>
        </row>
        <row r="13">
          <cell r="G13">
            <v>732.375</v>
          </cell>
        </row>
        <row r="14">
          <cell r="G14">
            <v>651</v>
          </cell>
        </row>
        <row r="15">
          <cell r="G15">
            <v>678.125</v>
          </cell>
        </row>
        <row r="16">
          <cell r="G16">
            <v>1871.6249999999998</v>
          </cell>
        </row>
        <row r="17">
          <cell r="G17">
            <v>1573.25</v>
          </cell>
        </row>
        <row r="18">
          <cell r="G18">
            <v>189.87500000000003</v>
          </cell>
        </row>
        <row r="19">
          <cell r="G19">
            <v>298.375</v>
          </cell>
        </row>
        <row r="20">
          <cell r="G20">
            <v>2278.5</v>
          </cell>
        </row>
        <row r="21">
          <cell r="G21">
            <v>5180.875</v>
          </cell>
        </row>
        <row r="22">
          <cell r="G22">
            <v>15569.75</v>
          </cell>
        </row>
        <row r="23">
          <cell r="G23">
            <v>4502.75</v>
          </cell>
        </row>
        <row r="24">
          <cell r="G24">
            <v>461.12500000000006</v>
          </cell>
        </row>
        <row r="25">
          <cell r="G25">
            <v>4584.125</v>
          </cell>
        </row>
        <row r="26">
          <cell r="G26">
            <v>-2281.7150000000001</v>
          </cell>
        </row>
        <row r="30">
          <cell r="G30">
            <v>5915.46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9"/>
  <sheetViews>
    <sheetView tabSelected="1" topLeftCell="A16" zoomScale="70" zoomScaleNormal="70" workbookViewId="0">
      <selection activeCell="A41" sqref="A41:IV41"/>
    </sheetView>
  </sheetViews>
  <sheetFormatPr defaultColWidth="8.85546875" defaultRowHeight="15.75" x14ac:dyDescent="0.25"/>
  <cols>
    <col min="1" max="1" width="12.85546875" style="1" customWidth="1"/>
    <col min="2" max="2" width="114.5703125" style="1" customWidth="1"/>
    <col min="3" max="3" width="24" style="2" customWidth="1"/>
    <col min="4" max="6" width="24" style="1" customWidth="1"/>
    <col min="7" max="16384" width="8.85546875" style="1"/>
  </cols>
  <sheetData>
    <row r="1" spans="1:252" s="6" customFormat="1" x14ac:dyDescent="0.25">
      <c r="C1" s="51"/>
    </row>
    <row r="2" spans="1:252" s="6" customFormat="1" ht="45.75" customHeight="1" x14ac:dyDescent="0.25">
      <c r="B2" s="50" t="s">
        <v>35</v>
      </c>
      <c r="C2" s="49"/>
    </row>
    <row r="3" spans="1:252" s="6" customFormat="1" ht="15" customHeight="1" x14ac:dyDescent="0.25">
      <c r="A3" s="48"/>
      <c r="B3" s="47"/>
      <c r="C3" s="4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</row>
    <row r="4" spans="1:252" s="6" customFormat="1" ht="42" customHeight="1" x14ac:dyDescent="0.25">
      <c r="A4" s="45">
        <v>1</v>
      </c>
      <c r="B4" s="44" t="s">
        <v>34</v>
      </c>
      <c r="C4" s="43">
        <v>114220.94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</row>
    <row r="5" spans="1:252" s="25" customFormat="1" ht="36.6" customHeight="1" x14ac:dyDescent="0.25">
      <c r="A5" s="41">
        <v>2</v>
      </c>
      <c r="B5" s="37" t="s">
        <v>33</v>
      </c>
      <c r="C5" s="42">
        <v>625238.01</v>
      </c>
    </row>
    <row r="6" spans="1:252" s="25" customFormat="1" ht="36.6" customHeight="1" x14ac:dyDescent="0.25">
      <c r="A6" s="41">
        <v>3</v>
      </c>
      <c r="B6" s="37" t="s">
        <v>32</v>
      </c>
      <c r="C6" s="42">
        <f>950*2+700*5+359.26+300*4</f>
        <v>6959.26</v>
      </c>
    </row>
    <row r="7" spans="1:252" s="25" customFormat="1" ht="36.6" customHeight="1" x14ac:dyDescent="0.25">
      <c r="A7" s="41">
        <v>4</v>
      </c>
      <c r="B7" s="37" t="s">
        <v>31</v>
      </c>
      <c r="C7" s="40">
        <f>6050+900</f>
        <v>6950</v>
      </c>
    </row>
    <row r="8" spans="1:252" s="6" customFormat="1" ht="54" customHeight="1" x14ac:dyDescent="0.25">
      <c r="A8" s="38">
        <v>5</v>
      </c>
      <c r="B8" s="37" t="s">
        <v>30</v>
      </c>
      <c r="C8" s="39">
        <v>626688.1</v>
      </c>
    </row>
    <row r="9" spans="1:252" s="6" customFormat="1" ht="40.5" customHeight="1" x14ac:dyDescent="0.25">
      <c r="A9" s="38">
        <v>6</v>
      </c>
      <c r="B9" s="37" t="s">
        <v>29</v>
      </c>
      <c r="C9" s="39">
        <f>C4+C5-C8</f>
        <v>112770.84999999998</v>
      </c>
    </row>
    <row r="10" spans="1:252" s="6" customFormat="1" ht="40.5" customHeight="1" x14ac:dyDescent="0.25">
      <c r="A10" s="38">
        <v>7</v>
      </c>
      <c r="B10" s="37" t="s">
        <v>28</v>
      </c>
      <c r="C10" s="36">
        <v>0</v>
      </c>
    </row>
    <row r="11" spans="1:252" ht="53.45" customHeight="1" x14ac:dyDescent="0.25">
      <c r="A11" s="35" t="s">
        <v>8</v>
      </c>
      <c r="B11" s="35" t="s">
        <v>7</v>
      </c>
      <c r="C11" s="23" t="s">
        <v>6</v>
      </c>
    </row>
    <row r="12" spans="1:252" ht="46.5" customHeight="1" x14ac:dyDescent="0.25">
      <c r="A12" s="31">
        <v>1</v>
      </c>
      <c r="B12" s="34" t="s">
        <v>27</v>
      </c>
      <c r="C12" s="16">
        <f>[1]янв!G8+[1]фев!G8+[1]мар!G8+[1]апр!G8+[1]май!G8+[1]июн!G8+[1]июл!G8+[1]авг!G8+[1]сен!G8+[1]окт!G8+[1]ноя!G8+[1]дек!G8</f>
        <v>14213.5</v>
      </c>
    </row>
    <row r="13" spans="1:252" ht="33.75" customHeight="1" x14ac:dyDescent="0.25">
      <c r="A13" s="31">
        <f>A12+1</f>
        <v>2</v>
      </c>
      <c r="B13" s="30" t="s">
        <v>26</v>
      </c>
      <c r="C13" s="16">
        <f>[1]янв!G9+[1]фев!G9+[1]мар!G9+[1]апр!G9+[1]май!G9+[1]июн!G9+[1]июл!G9+[1]авг!G9+[1]сен!G9+[1]окт!G9+[1]ноя!G9+[1]дек!G9</f>
        <v>3553.375</v>
      </c>
    </row>
    <row r="14" spans="1:252" ht="33" customHeight="1" x14ac:dyDescent="0.25">
      <c r="A14" s="31">
        <f>A13+1</f>
        <v>3</v>
      </c>
      <c r="B14" s="34" t="s">
        <v>25</v>
      </c>
      <c r="C14" s="16">
        <f>[1]янв!G10+[1]фев!G10+[1]мар!G10+[1]апр!G10+[1]май!G10+[1]июн!G10+[1]июл!G10+[1]авг!G10+[1]сен!G10+[1]окт!G10+[1]ноя!G10+[1]дек!G10</f>
        <v>6781.25</v>
      </c>
    </row>
    <row r="15" spans="1:252" ht="37.5" customHeight="1" x14ac:dyDescent="0.25">
      <c r="A15" s="31">
        <f>A14+1</f>
        <v>4</v>
      </c>
      <c r="B15" s="34" t="s">
        <v>24</v>
      </c>
      <c r="C15" s="16">
        <f>[1]янв!G11+[1]фев!G11+[1]мар!G11+[1]апр!G11+[1]май!G11+[1]июн!G11+[1]июл!G11+[1]авг!G11+[1]сен!G11+[1]окт!G11+[1]ноя!G11+[1]дек!G11</f>
        <v>2929.5</v>
      </c>
    </row>
    <row r="16" spans="1:252" ht="26.25" customHeight="1" x14ac:dyDescent="0.25">
      <c r="A16" s="31">
        <f>A15+1</f>
        <v>5</v>
      </c>
      <c r="B16" s="34" t="s">
        <v>23</v>
      </c>
      <c r="C16" s="16">
        <f>[1]янв!G12+[1]фев!G12+[1]мар!G12+[1]апр!G12+[1]май!G12+[1]июн!G12+[1]июл!G12+[1]авг!G12+[1]сен!G12+[1]окт!G12+[1]ноя!G12+[1]дек!G12</f>
        <v>1627.5</v>
      </c>
    </row>
    <row r="17" spans="1:6" ht="27.75" customHeight="1" x14ac:dyDescent="0.25">
      <c r="A17" s="31">
        <f>A16+1</f>
        <v>6</v>
      </c>
      <c r="B17" s="34" t="s">
        <v>22</v>
      </c>
      <c r="C17" s="16">
        <f>[1]янв!G13+[1]фев!G13+[1]мар!G13+[1]апр!G13+[1]май!G13+[1]июн!G13+[1]июл!G13+[1]авг!G13+[1]сен!G13+[1]окт!G13+[1]ноя!G13+[1]дек!G13</f>
        <v>8707.125</v>
      </c>
    </row>
    <row r="18" spans="1:6" ht="27.75" customHeight="1" x14ac:dyDescent="0.25">
      <c r="A18" s="31">
        <f>A17+1</f>
        <v>7</v>
      </c>
      <c r="B18" s="34" t="s">
        <v>21</v>
      </c>
      <c r="C18" s="16">
        <f>[1]янв!G14+[1]фев!G14+[1]мар!G14+[1]апр!G14+[1]май!G14+[1]июн!G14+[1]июл!G14+[1]авг!G14+[1]сен!G14+[1]окт!G14+[1]ноя!G14+[1]дек!G14</f>
        <v>7757.75</v>
      </c>
    </row>
    <row r="19" spans="1:6" ht="48.75" customHeight="1" x14ac:dyDescent="0.25">
      <c r="A19" s="31">
        <f>A18+1</f>
        <v>8</v>
      </c>
      <c r="B19" s="34" t="s">
        <v>20</v>
      </c>
      <c r="C19" s="16">
        <f>[1]янв!G15+[1]фев!G15+[1]мар!G15+[1]апр!G15+[1]май!G15+[1]июн!G15+[1]июл!G15+[1]авг!G15+[1]сен!G15+[1]окт!G15+[1]ноя!G15+[1]дек!G15</f>
        <v>8083.25</v>
      </c>
    </row>
    <row r="20" spans="1:6" ht="33" customHeight="1" x14ac:dyDescent="0.25">
      <c r="A20" s="31">
        <f>A19+1</f>
        <v>9</v>
      </c>
      <c r="B20" s="34" t="s">
        <v>19</v>
      </c>
      <c r="C20" s="16">
        <f>[1]янв!G16+[1]фев!G16+[1]мар!G16+[1]апр!G16+[1]май!G16+[1]июн!G16+[1]июл!G16+[1]авг!G16+[1]сен!G16+[1]окт!G16+[1]ноя!G16+[1]дек!G16</f>
        <v>22296.75</v>
      </c>
    </row>
    <row r="21" spans="1:6" ht="22.5" customHeight="1" x14ac:dyDescent="0.25">
      <c r="A21" s="31">
        <f>A20+1</f>
        <v>10</v>
      </c>
      <c r="B21" s="34" t="s">
        <v>18</v>
      </c>
      <c r="C21" s="16">
        <f>[1]янв!G17+[1]фев!G17+[1]мар!G17+[1]апр!G17+[1]май!G17+[1]июн!G17+[1]июл!G17+[1]авг!G17+[1]сен!G17+[1]окт!G17+[1]ноя!G17+[1]дек!G17</f>
        <v>18770.5</v>
      </c>
    </row>
    <row r="22" spans="1:6" ht="36.75" customHeight="1" x14ac:dyDescent="0.25">
      <c r="A22" s="31">
        <f>A21+1</f>
        <v>11</v>
      </c>
      <c r="B22" s="34" t="s">
        <v>17</v>
      </c>
      <c r="C22" s="16">
        <f>[1]янв!G18+[1]фев!G18+[1]мар!G18+[1]апр!G18+[1]май!G18+[1]июн!G18+[1]июл!G18+[1]авг!G18+[1]сен!G18+[1]окт!G18+[1]ноя!G18+[1]дек!G18</f>
        <v>2251.375</v>
      </c>
    </row>
    <row r="23" spans="1:6" ht="30" customHeight="1" x14ac:dyDescent="0.25">
      <c r="A23" s="31">
        <f>A22+1</f>
        <v>12</v>
      </c>
      <c r="B23" s="34" t="s">
        <v>16</v>
      </c>
      <c r="C23" s="16">
        <f>[1]янв!G19+[1]фев!G19+[1]мар!G19+[1]апр!G19+[1]май!G19+[1]июн!G19+[1]июл!G19+[1]авг!G19+[1]сен!G19+[1]окт!G19+[1]ноя!G19+[1]дек!G19</f>
        <v>3553.375</v>
      </c>
    </row>
    <row r="24" spans="1:6" x14ac:dyDescent="0.25">
      <c r="A24" s="31">
        <f>A23+1</f>
        <v>13</v>
      </c>
      <c r="B24" s="34" t="s">
        <v>15</v>
      </c>
      <c r="C24" s="16">
        <f>[1]янв!G20+[1]фев!G20+[1]мар!G20+[1]апр!G20+[1]май!G20+[1]июн!G20+[1]июл!G20+[1]авг!G20+[1]сен!G20+[1]окт!G20+[1]ноя!G20+[1]дек!G20</f>
        <v>27152.125</v>
      </c>
    </row>
    <row r="25" spans="1:6" x14ac:dyDescent="0.25">
      <c r="A25" s="31">
        <f>A24+1</f>
        <v>14</v>
      </c>
      <c r="B25" s="34" t="s">
        <v>14</v>
      </c>
      <c r="C25" s="16">
        <f>[1]янв!G21+[1]фев!G21+[1]мар!G21+[1]апр!G21+[1]май!G21+[1]июн!G21+[1]июл!G21+[1]авг!G21+[1]сен!G21+[1]окт!G21+[1]ноя!G21+[1]дек!G21</f>
        <v>61736.5</v>
      </c>
    </row>
    <row r="26" spans="1:6" x14ac:dyDescent="0.25">
      <c r="A26" s="31">
        <f>A25+1</f>
        <v>15</v>
      </c>
      <c r="B26" s="34" t="s">
        <v>13</v>
      </c>
      <c r="C26" s="16">
        <f>[1]янв!G22+[1]фев!G22+[1]мар!G22+[1]апр!G22+[1]май!G22+[1]июн!G22+[1]июл!G22+[1]авг!G22+[1]сен!G22+[1]окт!G22+[1]ноя!G22+[1]дек!G22</f>
        <v>185535</v>
      </c>
    </row>
    <row r="27" spans="1:6" x14ac:dyDescent="0.25">
      <c r="A27" s="31">
        <f>A26+1</f>
        <v>16</v>
      </c>
      <c r="B27" s="33" t="s">
        <v>12</v>
      </c>
      <c r="C27" s="16">
        <f>[1]янв!G23+[1]фев!G23+[1]мар!G23+[1]апр!G23+[1]май!G23+[1]июн!G23+[1]июл!G23+[1]авг!G23+[1]сен!G23+[1]окт!G23+[1]ноя!G23+[1]дек!G23</f>
        <v>53653.25</v>
      </c>
    </row>
    <row r="28" spans="1:6" x14ac:dyDescent="0.25">
      <c r="A28" s="31">
        <f>A27+1</f>
        <v>17</v>
      </c>
      <c r="B28" s="33" t="s">
        <v>11</v>
      </c>
      <c r="C28" s="16">
        <f>[1]янв!G24+[1]фев!G24+[1]мар!G24+[1]апр!G24+[1]май!G24+[1]июн!G24+[1]июл!G24+[1]авг!G24+[1]сен!G24+[1]окт!G24+[1]ноя!G24+[1]дек!G24</f>
        <v>5506.375</v>
      </c>
    </row>
    <row r="29" spans="1:6" ht="36.75" customHeight="1" x14ac:dyDescent="0.25">
      <c r="A29" s="31">
        <f>A28+1</f>
        <v>18</v>
      </c>
      <c r="B29" s="32" t="s">
        <v>10</v>
      </c>
      <c r="C29" s="16">
        <f>[1]янв!G25+[1]фев!G25+[1]мар!G25+[1]апр!G25+[1]май!G25+[1]июн!G25+[1]июл!G25+[1]авг!G25+[1]сен!G25+[1]окт!G25+[1]ноя!G25+[1]дек!G25</f>
        <v>54629.75</v>
      </c>
    </row>
    <row r="30" spans="1:6" s="28" customFormat="1" ht="31.5" x14ac:dyDescent="0.25">
      <c r="A30" s="31">
        <f>A29+1</f>
        <v>19</v>
      </c>
      <c r="B30" s="30" t="s">
        <v>9</v>
      </c>
      <c r="C30" s="16">
        <f>[1]янв!G26+[1]фев!G26+[1]мар!G26+[1]апр!G26+[1]май!G26+[1]июн!G26+[1]июл!G26+[1]авг!G26+[1]сен!G26+[1]окт!G26+[1]ноя!G26+[1]дек!G26</f>
        <v>38531.020000000004</v>
      </c>
      <c r="F30" s="29"/>
    </row>
    <row r="31" spans="1:6" s="15" customFormat="1" x14ac:dyDescent="0.25">
      <c r="A31" s="17" t="s">
        <v>2</v>
      </c>
      <c r="B31" s="27"/>
      <c r="C31" s="16">
        <f>SUM(C12:C30)</f>
        <v>527269.27</v>
      </c>
    </row>
    <row r="32" spans="1:6" s="25" customFormat="1" x14ac:dyDescent="0.25">
      <c r="A32" s="26" t="s">
        <v>5</v>
      </c>
      <c r="B32" s="26"/>
      <c r="C32" s="16"/>
    </row>
    <row r="33" spans="1:252" s="20" customFormat="1" ht="48.75" customHeight="1" x14ac:dyDescent="0.25">
      <c r="A33" s="24" t="s">
        <v>8</v>
      </c>
      <c r="B33" s="24" t="s">
        <v>7</v>
      </c>
      <c r="C33" s="23" t="s">
        <v>6</v>
      </c>
    </row>
    <row r="34" spans="1:252" s="20" customFormat="1" ht="28.15" customHeight="1" x14ac:dyDescent="0.25">
      <c r="A34" s="22">
        <v>1</v>
      </c>
      <c r="B34" s="21" t="s">
        <v>5</v>
      </c>
      <c r="C34" s="16">
        <f>[1]янв!G30+[1]мар!G30+[1]апр!G30+[1]май!G30+[1]июн!G30+[1]июл!G30+[1]авг!G30+[1]сен!G30+[1]окт!G30+[1]ноя!G30+[1]дек!G30</f>
        <v>54457.05</v>
      </c>
    </row>
    <row r="35" spans="1:252" s="20" customFormat="1" ht="34.5" customHeight="1" x14ac:dyDescent="0.25">
      <c r="A35" s="22">
        <v>2</v>
      </c>
      <c r="B35" s="21" t="s">
        <v>4</v>
      </c>
      <c r="C35" s="16">
        <f>[1]янв!G31+[1]мар!G31+[1]апр!G31+[1]май!G31+[1]июн!G31+[1]июл!G31+[1]авг!G31+[1]сен!G31</f>
        <v>25790.333333333332</v>
      </c>
    </row>
    <row r="36" spans="1:252" s="20" customFormat="1" ht="28.15" customHeight="1" x14ac:dyDescent="0.25">
      <c r="A36" s="22">
        <v>3</v>
      </c>
      <c r="B36" s="21" t="s">
        <v>3</v>
      </c>
      <c r="C36" s="16">
        <f>[1]янв!G32+[1]мар!G32+[1]апр!G32+[1]май!G32+[1]июн!G32+[1]июл!G32+[1]авг!G32+[1]сен!G32</f>
        <v>18598.999999999996</v>
      </c>
    </row>
    <row r="37" spans="1:252" s="18" customFormat="1" x14ac:dyDescent="0.25">
      <c r="A37" s="19" t="s">
        <v>2</v>
      </c>
      <c r="B37" s="19"/>
      <c r="C37" s="16">
        <f>SUM(C34:C36)</f>
        <v>98846.383333333331</v>
      </c>
    </row>
    <row r="38" spans="1:252" s="15" customFormat="1" x14ac:dyDescent="0.25">
      <c r="A38" s="17" t="s">
        <v>1</v>
      </c>
      <c r="B38" s="17"/>
      <c r="C38" s="16">
        <f>C31+C37</f>
        <v>626115.65333333332</v>
      </c>
    </row>
    <row r="39" spans="1:252" s="6" customFormat="1" ht="30.75" customHeight="1" x14ac:dyDescent="0.3">
      <c r="A39" s="14"/>
      <c r="B39" s="13" t="s">
        <v>0</v>
      </c>
      <c r="C39" s="12">
        <f>C5-C38+C6</f>
        <v>6081.6166666666886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s="6" customFormat="1" ht="22.5" customHeight="1" x14ac:dyDescent="0.3">
      <c r="A40" s="11"/>
      <c r="B40" s="10"/>
      <c r="C40" s="1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s="6" customFormat="1" ht="25.5" customHeight="1" x14ac:dyDescent="0.3">
      <c r="A41" s="9"/>
      <c r="B41" s="9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s="6" customFormat="1" ht="24.75" customHeight="1" x14ac:dyDescent="0.3">
      <c r="A42" s="9"/>
      <c r="B42" s="9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s="6" customFormat="1" ht="24" customHeight="1" x14ac:dyDescent="0.3">
      <c r="A43" s="8"/>
      <c r="B43" s="8"/>
      <c r="C43" s="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s="6" customFormat="1" ht="18.75" x14ac:dyDescent="0.3">
      <c r="A44" s="4"/>
      <c r="B44" s="4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s="5" customFormat="1" ht="37.9" customHeight="1" x14ac:dyDescent="0.3">
      <c r="A45" s="4"/>
      <c r="B45" s="4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ht="18.75" x14ac:dyDescent="0.3">
      <c r="A46" s="4"/>
      <c r="B46" s="4"/>
      <c r="C46" s="3"/>
    </row>
    <row r="47" spans="1:252" ht="18.75" x14ac:dyDescent="0.3">
      <c r="A47" s="4"/>
      <c r="B47" s="4"/>
      <c r="C47" s="3"/>
    </row>
    <row r="48" spans="1:252" ht="18.75" x14ac:dyDescent="0.3">
      <c r="A48" s="4"/>
      <c r="B48" s="4"/>
      <c r="C48" s="3"/>
    </row>
    <row r="49" spans="1:3" ht="18.75" x14ac:dyDescent="0.3">
      <c r="A49" s="4"/>
      <c r="B49" s="4"/>
      <c r="C49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31496062992125984" right="0.31496062992125984" top="0.35433070866141736" bottom="0.35433070866141736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2026-02-06T06:19:24Z</dcterms:created>
  <dcterms:modified xsi:type="dcterms:W3CDTF">2026-02-06T06:20:08Z</dcterms:modified>
</cp:coreProperties>
</file>