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47" firstSheet="12" activeTab="12"/>
  </bookViews>
  <sheets>
    <sheet name="янв" sheetId="47" state="hidden" r:id="rId1"/>
    <sheet name="фев" sheetId="48" state="hidden" r:id="rId2"/>
    <sheet name="мар" sheetId="49" state="hidden" r:id="rId3"/>
    <sheet name="апр" sheetId="50" state="hidden" r:id="rId4"/>
    <sheet name="май" sheetId="51" state="hidden" r:id="rId5"/>
    <sheet name="июнь" sheetId="52" state="hidden" r:id="rId6"/>
    <sheet name="июль" sheetId="53" state="hidden" r:id="rId7"/>
    <sheet name="авг" sheetId="54" state="hidden" r:id="rId8"/>
    <sheet name="сен" sheetId="55" state="hidden" r:id="rId9"/>
    <sheet name="окт" sheetId="56" state="hidden" r:id="rId10"/>
    <sheet name="ноя" sheetId="57" state="hidden" r:id="rId11"/>
    <sheet name="дек" sheetId="58" state="hidden" r:id="rId12"/>
    <sheet name="год" sheetId="14" r:id="rId13"/>
  </sheets>
  <definedNames>
    <definedName name="_xlnm.Print_Area" localSheetId="7">авг!$A$1:$G$47</definedName>
    <definedName name="_xlnm.Print_Area" localSheetId="3">апр!$A$1:$G$47</definedName>
    <definedName name="_xlnm.Print_Area" localSheetId="12">год!$A$1:$C$49</definedName>
    <definedName name="_xlnm.Print_Area" localSheetId="11">дек!$A$1:$G$47</definedName>
    <definedName name="_xlnm.Print_Area" localSheetId="6">июль!$A$1:$G$47</definedName>
    <definedName name="_xlnm.Print_Area" localSheetId="5">июнь!$A$1:$G$47</definedName>
    <definedName name="_xlnm.Print_Area" localSheetId="4">май!$A$1:$G$47</definedName>
    <definedName name="_xlnm.Print_Area" localSheetId="2">мар!$A$1:$G$47</definedName>
    <definedName name="_xlnm.Print_Area" localSheetId="10">ноя!$A$1:$G$47</definedName>
    <definedName name="_xlnm.Print_Area" localSheetId="9">окт!$A$1:$G$47</definedName>
    <definedName name="_xlnm.Print_Area" localSheetId="8">сен!$A$1:$G$47</definedName>
    <definedName name="_xlnm.Print_Area" localSheetId="1">фев!$A$1:$G$47</definedName>
    <definedName name="_xlnm.Print_Area" localSheetId="0">янв!$A$1:$G$47</definedName>
  </definedNames>
  <calcPr calcId="145621"/>
</workbook>
</file>

<file path=xl/calcChain.xml><?xml version="1.0" encoding="utf-8"?>
<calcChain xmlns="http://schemas.openxmlformats.org/spreadsheetml/2006/main">
  <c r="C36" i="14" l="1"/>
  <c r="C5" i="14"/>
  <c r="G33" i="58"/>
  <c r="A32" i="58"/>
  <c r="G26" i="58"/>
  <c r="G25" i="58"/>
  <c r="G24" i="58"/>
  <c r="G23" i="58"/>
  <c r="G22" i="58"/>
  <c r="D22" i="58"/>
  <c r="G21" i="58"/>
  <c r="G20" i="58"/>
  <c r="G19" i="58"/>
  <c r="G18" i="58"/>
  <c r="G17" i="58"/>
  <c r="G16" i="58"/>
  <c r="G15" i="58"/>
  <c r="G14" i="58"/>
  <c r="G13" i="58"/>
  <c r="G12" i="58"/>
  <c r="G11" i="58"/>
  <c r="G10" i="58"/>
  <c r="G9" i="58"/>
  <c r="G8" i="58"/>
  <c r="A8" i="58"/>
  <c r="A9" i="58" s="1"/>
  <c r="A10" i="58" s="1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G7" i="58"/>
  <c r="G33" i="57"/>
  <c r="A32" i="57"/>
  <c r="G26" i="57"/>
  <c r="G25" i="57"/>
  <c r="G24" i="57"/>
  <c r="G23" i="57"/>
  <c r="G22" i="57"/>
  <c r="D22" i="57"/>
  <c r="G21" i="57"/>
  <c r="G20" i="57"/>
  <c r="G19" i="57"/>
  <c r="G18" i="57"/>
  <c r="G17" i="57"/>
  <c r="G16" i="57"/>
  <c r="G15" i="57"/>
  <c r="G14" i="57"/>
  <c r="G13" i="57"/>
  <c r="G12" i="57"/>
  <c r="G11" i="57"/>
  <c r="G10" i="57"/>
  <c r="G9" i="57"/>
  <c r="G8" i="57"/>
  <c r="A8" i="57"/>
  <c r="A9" i="57" s="1"/>
  <c r="A10" i="57" s="1"/>
  <c r="A11" i="57" s="1"/>
  <c r="A12" i="57" s="1"/>
  <c r="A13" i="57" s="1"/>
  <c r="A14" i="57" s="1"/>
  <c r="A15" i="57" s="1"/>
  <c r="A16" i="57" s="1"/>
  <c r="A17" i="57" s="1"/>
  <c r="A18" i="57" s="1"/>
  <c r="A19" i="57" s="1"/>
  <c r="A20" i="57" s="1"/>
  <c r="A21" i="57" s="1"/>
  <c r="A22" i="57" s="1"/>
  <c r="A23" i="57" s="1"/>
  <c r="A24" i="57" s="1"/>
  <c r="A25" i="57" s="1"/>
  <c r="A26" i="57" s="1"/>
  <c r="G7" i="57"/>
  <c r="G33" i="56"/>
  <c r="A32" i="56"/>
  <c r="G26" i="56"/>
  <c r="G25" i="56"/>
  <c r="G24" i="56"/>
  <c r="G23" i="56"/>
  <c r="G22" i="56"/>
  <c r="D22" i="56"/>
  <c r="G21" i="56"/>
  <c r="G20" i="56"/>
  <c r="G19" i="56"/>
  <c r="G18" i="56"/>
  <c r="G17" i="56"/>
  <c r="G16" i="56"/>
  <c r="G15" i="56"/>
  <c r="G14" i="56"/>
  <c r="G13" i="56"/>
  <c r="G12" i="56"/>
  <c r="G11" i="56"/>
  <c r="G10" i="56"/>
  <c r="G9" i="56"/>
  <c r="G8" i="56"/>
  <c r="A8" i="56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G7" i="56"/>
  <c r="A32" i="55"/>
  <c r="G33" i="55"/>
  <c r="G26" i="55"/>
  <c r="G25" i="55"/>
  <c r="G24" i="55"/>
  <c r="G23" i="55"/>
  <c r="D22" i="55"/>
  <c r="G22" i="55" s="1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G8" i="55"/>
  <c r="A8" i="55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G7" i="55"/>
  <c r="G27" i="55" s="1"/>
  <c r="G32" i="54"/>
  <c r="G31" i="54"/>
  <c r="G33" i="54" s="1"/>
  <c r="A32" i="54"/>
  <c r="G26" i="54"/>
  <c r="G25" i="54"/>
  <c r="G24" i="54"/>
  <c r="G23" i="54"/>
  <c r="D22" i="54"/>
  <c r="G22" i="54" s="1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G8" i="54"/>
  <c r="A8" i="54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G7" i="54"/>
  <c r="G27" i="54" s="1"/>
  <c r="G33" i="53"/>
  <c r="A32" i="53"/>
  <c r="G26" i="53"/>
  <c r="G25" i="53"/>
  <c r="G24" i="53"/>
  <c r="G23" i="53"/>
  <c r="D22" i="53"/>
  <c r="G22" i="53" s="1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G8" i="53"/>
  <c r="A8" i="53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G7" i="53"/>
  <c r="G33" i="52"/>
  <c r="A32" i="52"/>
  <c r="G26" i="52"/>
  <c r="G25" i="52"/>
  <c r="G24" i="52"/>
  <c r="G23" i="52"/>
  <c r="D22" i="52"/>
  <c r="G22" i="52" s="1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G8" i="52"/>
  <c r="A8" i="52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G7" i="52"/>
  <c r="G33" i="51"/>
  <c r="A32" i="51"/>
  <c r="G26" i="51"/>
  <c r="G25" i="51"/>
  <c r="G24" i="51"/>
  <c r="G23" i="51"/>
  <c r="G22" i="51"/>
  <c r="D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G8" i="51"/>
  <c r="A8" i="5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G7" i="51"/>
  <c r="G33" i="50"/>
  <c r="A32" i="50"/>
  <c r="G26" i="50"/>
  <c r="G25" i="50"/>
  <c r="G24" i="50"/>
  <c r="G23" i="50"/>
  <c r="D22" i="50"/>
  <c r="G22" i="50" s="1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G8" i="50"/>
  <c r="A8" i="50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G7" i="50"/>
  <c r="A32" i="49"/>
  <c r="G33" i="49"/>
  <c r="G26" i="49"/>
  <c r="G25" i="49"/>
  <c r="G24" i="49"/>
  <c r="G23" i="49"/>
  <c r="G22" i="49"/>
  <c r="D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G8" i="49"/>
  <c r="A8" i="49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G7" i="49"/>
  <c r="G30" i="48"/>
  <c r="D22" i="48"/>
  <c r="G22" i="48" s="1"/>
  <c r="A32" i="48"/>
  <c r="G33" i="48"/>
  <c r="G26" i="48"/>
  <c r="G25" i="48"/>
  <c r="G24" i="48"/>
  <c r="G23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G9" i="48"/>
  <c r="G8" i="48"/>
  <c r="G27" i="48" s="1"/>
  <c r="A8" i="48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G7" i="48"/>
  <c r="G27" i="53" l="1"/>
  <c r="G34" i="53" s="1"/>
  <c r="G27" i="49"/>
  <c r="G34" i="49" s="1"/>
  <c r="G27" i="50"/>
  <c r="G34" i="50" s="1"/>
  <c r="G27" i="56"/>
  <c r="G27" i="57"/>
  <c r="G34" i="57" s="1"/>
  <c r="G27" i="51"/>
  <c r="G27" i="52"/>
  <c r="G34" i="52" s="1"/>
  <c r="C35" i="14"/>
  <c r="G27" i="58"/>
  <c r="G34" i="58" s="1"/>
  <c r="G34" i="56"/>
  <c r="G34" i="55"/>
  <c r="G34" i="54"/>
  <c r="G34" i="51"/>
  <c r="G34" i="48"/>
  <c r="C8" i="14"/>
  <c r="G30" i="47"/>
  <c r="C34" i="14" s="1"/>
  <c r="A32" i="47" l="1"/>
  <c r="G33" i="47"/>
  <c r="G26" i="47"/>
  <c r="C30" i="14" s="1"/>
  <c r="G25" i="47"/>
  <c r="C29" i="14" s="1"/>
  <c r="G24" i="47"/>
  <c r="C28" i="14" s="1"/>
  <c r="G23" i="47"/>
  <c r="C27" i="14" s="1"/>
  <c r="G22" i="47"/>
  <c r="C26" i="14" s="1"/>
  <c r="G21" i="47"/>
  <c r="C25" i="14" s="1"/>
  <c r="G20" i="47"/>
  <c r="C24" i="14" s="1"/>
  <c r="G19" i="47"/>
  <c r="C23" i="14" s="1"/>
  <c r="G18" i="47"/>
  <c r="C22" i="14" s="1"/>
  <c r="G17" i="47"/>
  <c r="C21" i="14" s="1"/>
  <c r="G16" i="47"/>
  <c r="C20" i="14" s="1"/>
  <c r="G15" i="47"/>
  <c r="C19" i="14" s="1"/>
  <c r="G14" i="47"/>
  <c r="C18" i="14" s="1"/>
  <c r="G13" i="47"/>
  <c r="C17" i="14" s="1"/>
  <c r="G12" i="47"/>
  <c r="C16" i="14" s="1"/>
  <c r="G11" i="47"/>
  <c r="C15" i="14" s="1"/>
  <c r="G10" i="47"/>
  <c r="C14" i="14" s="1"/>
  <c r="G9" i="47"/>
  <c r="C13" i="14" s="1"/>
  <c r="G8" i="47"/>
  <c r="C12" i="14" s="1"/>
  <c r="A8" i="47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G7" i="47"/>
  <c r="G27" i="47" l="1"/>
  <c r="C11" i="14"/>
  <c r="C31" i="14" s="1"/>
  <c r="G34" i="47"/>
  <c r="C37" i="14" l="1"/>
  <c r="C38" i="14" l="1"/>
  <c r="C39" i="14" s="1"/>
  <c r="A36" i="14"/>
  <c r="A12" i="14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</calcChain>
</file>

<file path=xl/sharedStrings.xml><?xml version="1.0" encoding="utf-8"?>
<sst xmlns="http://schemas.openxmlformats.org/spreadsheetml/2006/main" count="1241" uniqueCount="112">
  <si>
    <t>№</t>
  </si>
  <si>
    <t>Наименование работы</t>
  </si>
  <si>
    <t>ед.изм.</t>
  </si>
  <si>
    <t>цена (руб.)</t>
  </si>
  <si>
    <t>объем</t>
  </si>
  <si>
    <t>Итого стоимость в месяц, руб.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</si>
  <si>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</si>
  <si>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</si>
  <si>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</si>
  <si>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</si>
  <si>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</si>
  <si>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</si>
  <si>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</si>
  <si>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</si>
  <si>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</si>
  <si>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</si>
  <si>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</si>
  <si>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</si>
  <si>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</si>
  <si>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</si>
  <si>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</si>
  <si>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</si>
  <si>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</si>
  <si>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</si>
  <si>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</si>
  <si>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</si>
  <si>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</si>
  <si>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</si>
  <si>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</si>
  <si>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</si>
  <si>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</si>
  <si>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</si>
  <si>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</si>
  <si>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</si>
  <si>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</si>
  <si>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</si>
  <si>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</si>
  <si>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</si>
  <si>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</si>
  <si>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</si>
  <si>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</si>
  <si>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 xml:space="preserve">Уборка лестничных площадок и маршей </t>
  </si>
  <si>
    <t>Осмотр мест общего пользования</t>
  </si>
  <si>
    <t>Осмотр технических этажей, чердаков и подвальных помещений</t>
  </si>
  <si>
    <t>постоянно</t>
  </si>
  <si>
    <t>Аварийное обслуживание, непредвиденные работы</t>
  </si>
  <si>
    <t>Периодичность</t>
  </si>
  <si>
    <t>Итого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</si>
  <si>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</si>
  <si>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>г. Рязань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</si>
  <si>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</si>
  <si>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</si>
  <si>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</si>
  <si>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Подписи Сторон:</t>
  </si>
  <si>
    <t>Исполнитель:</t>
  </si>
  <si>
    <t>Заказчик:</t>
  </si>
  <si>
    <t>1. Исполнителем предъявлены к приемке следующие оказанные на основании договора управления многоквартирным домом  № H-9-6 от 01.12.2010 (далее – «Договор») услуги и (или) выполненные работы по содержанию и текущему ремонту общего имущества в  многоквартирном доме №9 расположенном по адресу г. Рязань ул. Новаторов</t>
  </si>
  <si>
    <t>Киселева Т. А.</t>
  </si>
  <si>
    <t>Дежурство слесарей, электриков</t>
  </si>
  <si>
    <t>3 раза в год-вентканалы в МКД с газовыми приборами, раз в год-в МКД с электроплитами</t>
  </si>
  <si>
    <t>1 метр трубопровода</t>
  </si>
  <si>
    <t>смета, материалы</t>
  </si>
  <si>
    <t>Подметание прилегающей территории, содержание и уборка контейнерных площадок</t>
  </si>
  <si>
    <t>Квашнин И.В.</t>
  </si>
  <si>
    <t>Собственники помещений в многоквартирном доме, расположенном по адресу: г. Рязань ул. Новаторов дом 9,  именуемые в дальнейшем “Заказчик”, в лице  Киселевой Татьяны Анатольевны, являющейся собственником квартиры №29,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 , с другой стороны, совместно именуемые “Стороны”, составили настоящий Акт о нижеследующем:</t>
  </si>
  <si>
    <t>Коммунальные ресурсы потребляемые в целях содержания общего имущества в многоквартирном доме (КРСОИ) с 01.07.2021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</si>
  <si>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</si>
  <si>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 год</t>
  </si>
  <si>
    <t>Долг собственников помещений на 01.01.2023 г.</t>
  </si>
  <si>
    <t>Подано исковых заявлений за 2022 год (шт.)</t>
  </si>
  <si>
    <t>Выполнено  услуг (работ) за 2022 год</t>
  </si>
  <si>
    <t>Остаток средств на 01.01.2023</t>
  </si>
  <si>
    <t>2. Всего за период с 01.01.2022 по 31.01.2022 года выполнено работ (оказано услуг) на общую сумму:</t>
  </si>
  <si>
    <t>Шестьдесят четыре тысячи сто одиннадцать рублей восемьдесят две копейки</t>
  </si>
  <si>
    <t>2. Всего за период с 01.02.2022 по 28.02.2022 года выполнено работ (оказано услуг) на общую сумму: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</si>
  <si>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</si>
  <si>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Шестьдесят пять тысяч девятьсот восемьдесят четыре рубля тридцать одна копейка</t>
  </si>
  <si>
    <t>2. Всего за период с 01.03.2022 по 31.03.2022 года выполнено работ (оказано услуг) на общую сумму:</t>
  </si>
  <si>
    <t xml:space="preserve">Акт № 3 приемки оказанных услуг и (или) выполненных работ по содержанию и текущему ремонту общего имущества в многоквартирном доме </t>
  </si>
  <si>
    <t>Шестьдесят девять тысяч четыреста двадцать пять рублей две копейки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</si>
  <si>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</si>
  <si>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</si>
  <si>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Шестьдесят девять тысяч сто восемьдесят девять рублей тридцать три копейки</t>
  </si>
  <si>
    <t>2. Всего за период с 01.05.2022 по 31.05.2022 года выполнено работ (оказано услуг) на общую сумму: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</si>
  <si>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</si>
  <si>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Шестьдесят семь тысяч триста семьдесят два рубля двадцать четыре копейки</t>
  </si>
  <si>
    <t>2. Всего за период с 01.06.2022 по 30.06.2022 года выполнено работ (оказано услуг) на общую сумму: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</si>
  <si>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</si>
  <si>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>Шестьдесят шесть тысяч шестьсот пятьдесят три рубля семьдесят восемь копеек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</si>
  <si>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</si>
  <si>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Коммунальные ресурсы потребляемые в целях содержания общего имущества в многоквартирном доме (КРСОИ) с 01.07.2022</t>
  </si>
  <si>
    <t>2. Всего за период с 01.07.2022 по 31.07.2022 года выполнено работ (оказано услуг) на общую сумму:</t>
  </si>
  <si>
    <t>Семьдесят две тысячи двести семьдесят шесть рублей тридцать две копейки</t>
  </si>
  <si>
    <t>Начислено по договорам с провайдерами</t>
  </si>
  <si>
    <t>Поступило по договорам с провайдерами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</si>
  <si>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</si>
  <si>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</si>
  <si>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Сто двадцать одна тысяча триста пятьдесят два рубля двадцать две копейки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</si>
  <si>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</si>
  <si>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01.09.2022 по 30.09.2022 года выполнено работ (оказано услуг) на общую сумму:</t>
  </si>
  <si>
    <t>Шестьдесят шесть тысяч сто восемьдесят пять рублей тридцать одна копейка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</si>
  <si>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</si>
  <si>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</si>
  <si>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Шестьдесят девять тысяч сорок два рубля восемьдесят восемь копеек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</si>
  <si>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</si>
  <si>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</si>
  <si>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>Семьдесят две тысячи тридцать рублей восемьдесят три копейки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</si>
  <si>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</si>
  <si>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</si>
  <si>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</si>
  <si>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Восемьдесят одна тысяча девятнадцать рублей двадцать девять копеек</t>
  </si>
  <si>
    <t>Доходы и расходы ООО КА "Ирбис"  по управлению и обслуживанию МКД ул. Новаторов д. 9                                                                   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</si>
</sst>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Cambria"/>
      <family val="1"/>
      <charset val="204"/>
    </font>
    <font>
      <b/>
      <sz val="14"/>
      <name val="Cambria"/>
      <family val="1"/>
      <charset val="204"/>
    </font>
    <font>
      <sz val="14"/>
      <name val="Cambria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5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2" fontId="3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/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Fill="1" applyAlignment="1">
      <alignment horizontal="right" wrapText="1"/>
    </xf>
    <xf numFmtId="0" fontId="4" fillId="2" borderId="0" xfId="0" applyFont="1" applyFill="1" applyBorder="1" applyAlignment="1">
      <alignment horizontal="left" wrapText="1"/>
    </xf>
    <xf numFmtId="0" fontId="1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justify" wrapText="1"/>
    </xf>
    <xf numFmtId="0" fontId="12" fillId="0" borderId="0" xfId="0" applyFont="1" applyAlignment="1">
      <alignment horizontal="justify" wrapText="1"/>
    </xf>
    <xf numFmtId="0" fontId="12" fillId="0" borderId="0" xfId="0" applyFont="1" applyFill="1" applyBorder="1" applyAlignment="1">
      <alignment horizontal="justify" wrapText="1"/>
    </xf>
    <xf numFmtId="4" fontId="12" fillId="0" borderId="0" xfId="0" applyNumberFormat="1" applyFont="1" applyFill="1" applyBorder="1" applyAlignment="1">
      <alignment horizontal="justify" wrapText="1"/>
    </xf>
    <xf numFmtId="0" fontId="13" fillId="0" borderId="0" xfId="0" applyFont="1" applyBorder="1" applyAlignment="1">
      <alignment horizontal="justify" wrapText="1"/>
    </xf>
    <xf numFmtId="0" fontId="11" fillId="0" borderId="0" xfId="0" applyFont="1"/>
    <xf numFmtId="0" fontId="13" fillId="0" borderId="0" xfId="0" applyFont="1" applyFill="1" applyBorder="1" applyAlignment="1">
      <alignment horizontal="justify" wrapText="1"/>
    </xf>
    <xf numFmtId="4" fontId="13" fillId="0" borderId="0" xfId="0" applyNumberFormat="1" applyFont="1" applyFill="1" applyBorder="1" applyAlignment="1">
      <alignment horizontal="justify" wrapText="1"/>
    </xf>
    <xf numFmtId="0" fontId="14" fillId="0" borderId="0" xfId="0" applyFont="1"/>
    <xf numFmtId="0" fontId="14" fillId="0" borderId="0" xfId="0" applyFont="1" applyFill="1"/>
    <xf numFmtId="4" fontId="14" fillId="0" borderId="0" xfId="0" applyNumberFormat="1" applyFont="1" applyFill="1"/>
    <xf numFmtId="0" fontId="14" fillId="0" borderId="4" xfId="0" applyFont="1" applyFill="1" applyBorder="1"/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1" fillId="2" borderId="0" xfId="0" applyFont="1" applyFill="1" applyAlignment="1">
      <alignment horizontal="justify" wrapText="1"/>
    </xf>
    <xf numFmtId="0" fontId="14" fillId="0" borderId="0" xfId="0" applyFont="1" applyAlignment="1"/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wrapText="1"/>
    </xf>
    <xf numFmtId="0" fontId="8" fillId="0" borderId="1" xfId="0" applyFont="1" applyBorder="1" applyAlignment="1">
      <alignment horizontal="center"/>
    </xf>
    <xf numFmtId="4" fontId="12" fillId="0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14" fontId="20" fillId="0" borderId="0" xfId="0" applyNumberFormat="1" applyFont="1"/>
    <xf numFmtId="4" fontId="1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justify" wrapText="1"/>
    </xf>
    <xf numFmtId="0" fontId="3" fillId="3" borderId="2" xfId="0" applyFont="1" applyFill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6" xfId="0" applyBorder="1" applyAlignment="1">
      <alignment horizontal="right"/>
    </xf>
    <xf numFmtId="0" fontId="2" fillId="3" borderId="3" xfId="0" applyFont="1" applyFill="1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6" xfId="0" applyBorder="1" applyAlignment="1">
      <alignment horizontal="right" wrapText="1"/>
    </xf>
    <xf numFmtId="0" fontId="3" fillId="3" borderId="2" xfId="0" applyFont="1" applyFill="1" applyBorder="1" applyAlignment="1">
      <alignment horizontal="right" wrapText="1"/>
    </xf>
    <xf numFmtId="0" fontId="3" fillId="3" borderId="3" xfId="0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0" fontId="1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B16" zoomScale="55" zoomScaleNormal="75" zoomScaleSheetLayoutView="55" workbookViewId="0">
      <selection activeCell="A37" sqref="A37:G3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5" customWidth="1"/>
    <col min="7" max="7" width="23.140625" style="28" customWidth="1"/>
    <col min="8" max="10" width="8.85546875" style="1" customWidth="1"/>
    <col min="11" max="16384" width="9.140625" style="1"/>
  </cols>
  <sheetData>
    <row r="1" spans="1:10" s="28" customFormat="1" x14ac:dyDescent="0.25">
      <c r="F1" s="33"/>
    </row>
    <row r="2" spans="1:10" ht="43.5" customHeight="1" x14ac:dyDescent="0.25">
      <c r="A2" s="36"/>
      <c r="B2" s="78" t="s">
        <v>48</v>
      </c>
      <c r="C2" s="79"/>
      <c r="D2" s="79"/>
      <c r="E2" s="79"/>
      <c r="F2" s="79"/>
      <c r="G2" s="79"/>
      <c r="H2" s="28"/>
      <c r="I2" s="28"/>
      <c r="J2" s="28"/>
    </row>
    <row r="3" spans="1:10" s="2" customFormat="1" ht="34.5" customHeight="1" x14ac:dyDescent="0.25">
      <c r="A3" s="37"/>
      <c r="B3" s="38" t="s">
        <v>49</v>
      </c>
      <c r="C3" s="37"/>
      <c r="D3" s="37"/>
      <c r="E3" s="37"/>
      <c r="F3" s="37"/>
      <c r="G3" s="71">
        <v>44592</v>
      </c>
      <c r="H3" s="29"/>
      <c r="I3" s="29"/>
      <c r="J3" s="29"/>
    </row>
    <row r="4" spans="1:10" s="29" customFormat="1" ht="86.25" customHeight="1" x14ac:dyDescent="0.3">
      <c r="A4" s="80" t="s">
        <v>64</v>
      </c>
      <c r="B4" s="77"/>
      <c r="C4" s="77"/>
      <c r="D4" s="77"/>
      <c r="E4" s="77"/>
      <c r="F4" s="77"/>
      <c r="G4" s="77"/>
    </row>
    <row r="5" spans="1:10" s="28" customFormat="1" ht="68.25" customHeight="1" x14ac:dyDescent="0.3">
      <c r="A5" s="80" t="s">
        <v>56</v>
      </c>
      <c r="B5" s="77"/>
      <c r="C5" s="77"/>
      <c r="D5" s="77"/>
      <c r="E5" s="77"/>
      <c r="F5" s="77"/>
      <c r="G5" s="77"/>
    </row>
    <row r="6" spans="1:10" s="32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0.33</v>
      </c>
      <c r="E7" s="7">
        <v>4178.1000000000004</v>
      </c>
      <c r="F7" s="4" t="s">
        <v>10</v>
      </c>
      <c r="G7" s="31">
        <f>(D7*E7)</f>
        <v>1378.7730000000001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4178.1000000000004</v>
      </c>
      <c r="F8" s="4" t="s">
        <v>10</v>
      </c>
      <c r="G8" s="31">
        <f t="shared" ref="G8:G26" si="1">D8*E8</f>
        <v>334.24800000000005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0.16</v>
      </c>
      <c r="E9" s="7">
        <v>4178.1000000000004</v>
      </c>
      <c r="F9" s="4" t="s">
        <v>10</v>
      </c>
      <c r="G9" s="31">
        <f t="shared" si="1"/>
        <v>668.49600000000009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4178.1000000000004</v>
      </c>
      <c r="F10" s="4" t="s">
        <v>10</v>
      </c>
      <c r="G10" s="31">
        <f t="shared" si="1"/>
        <v>292.46700000000004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4178.1000000000004</v>
      </c>
      <c r="F11" s="4" t="s">
        <v>10</v>
      </c>
      <c r="G11" s="31">
        <f t="shared" si="1"/>
        <v>167.12400000000002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</v>
      </c>
      <c r="E12" s="7">
        <v>4178.1000000000004</v>
      </c>
      <c r="F12" s="4" t="s">
        <v>10</v>
      </c>
      <c r="G12" s="31">
        <f t="shared" si="1"/>
        <v>835.62000000000012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0.18</v>
      </c>
      <c r="E13" s="7">
        <v>4178.1000000000004</v>
      </c>
      <c r="F13" s="4" t="s">
        <v>10</v>
      </c>
      <c r="G13" s="31">
        <f t="shared" si="1"/>
        <v>752.05799999999999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0.19</v>
      </c>
      <c r="E14" s="7">
        <v>4178.1000000000004</v>
      </c>
      <c r="F14" s="4" t="s">
        <v>10</v>
      </c>
      <c r="G14" s="31">
        <f t="shared" si="1"/>
        <v>793.83900000000006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0.52</v>
      </c>
      <c r="E15" s="7">
        <v>4178.1000000000004</v>
      </c>
      <c r="F15" s="5" t="s">
        <v>44</v>
      </c>
      <c r="G15" s="31">
        <f t="shared" si="1"/>
        <v>2172.6120000000001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0.44</v>
      </c>
      <c r="E16" s="7">
        <v>4178.1000000000004</v>
      </c>
      <c r="F16" s="5" t="s">
        <v>44</v>
      </c>
      <c r="G16" s="31">
        <f t="shared" si="1"/>
        <v>1838.3640000000003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4178.1000000000004</v>
      </c>
      <c r="F17" s="4" t="s">
        <v>25</v>
      </c>
      <c r="G17" s="31">
        <f t="shared" si="1"/>
        <v>208.90500000000003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4178.1000000000004</v>
      </c>
      <c r="F18" s="4" t="s">
        <v>59</v>
      </c>
      <c r="G18" s="31">
        <f t="shared" si="1"/>
        <v>334.24800000000005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0.49</v>
      </c>
      <c r="E19" s="7">
        <v>4178.1000000000004</v>
      </c>
      <c r="F19" s="4" t="s">
        <v>17</v>
      </c>
      <c r="G19" s="31">
        <f t="shared" si="1"/>
        <v>2047.2690000000002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1.55</v>
      </c>
      <c r="E20" s="7">
        <v>4178.1000000000004</v>
      </c>
      <c r="F20" s="5" t="s">
        <v>44</v>
      </c>
      <c r="G20" s="31">
        <f>D20*E20</f>
        <v>6476.0550000000012</v>
      </c>
    </row>
    <row r="21" spans="1:7" ht="31.5" x14ac:dyDescent="0.25">
      <c r="A21" s="3">
        <f t="shared" si="0"/>
        <v>15</v>
      </c>
      <c r="B21" s="16" t="s">
        <v>62</v>
      </c>
      <c r="C21" s="3" t="s">
        <v>30</v>
      </c>
      <c r="D21" s="7">
        <v>3.44</v>
      </c>
      <c r="E21" s="7">
        <v>4178.1000000000004</v>
      </c>
      <c r="F21" s="4" t="s">
        <v>31</v>
      </c>
      <c r="G21" s="31">
        <f t="shared" si="1"/>
        <v>14372.664000000001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v>6095.96</v>
      </c>
      <c r="E22" s="7">
        <v>2</v>
      </c>
      <c r="F22" s="5" t="s">
        <v>44</v>
      </c>
      <c r="G22" s="31">
        <f t="shared" si="1"/>
        <v>12191.92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1.04</v>
      </c>
      <c r="E23" s="7">
        <v>4178.1000000000004</v>
      </c>
      <c r="F23" s="5" t="s">
        <v>44</v>
      </c>
      <c r="G23" s="31">
        <f t="shared" si="1"/>
        <v>4345.2240000000002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0.13</v>
      </c>
      <c r="E24" s="7">
        <v>4178.1000000000004</v>
      </c>
      <c r="F24" s="5" t="s">
        <v>44</v>
      </c>
      <c r="G24" s="31">
        <f t="shared" si="1"/>
        <v>543.15300000000002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1.27</v>
      </c>
      <c r="E25" s="7">
        <v>4178.1000000000004</v>
      </c>
      <c r="F25" s="5" t="s">
        <v>44</v>
      </c>
      <c r="G25" s="31">
        <f t="shared" si="1"/>
        <v>5306.1870000000008</v>
      </c>
    </row>
    <row r="26" spans="1:7" s="2" customFormat="1" ht="47.25" x14ac:dyDescent="0.25">
      <c r="A26" s="3">
        <f t="shared" si="0"/>
        <v>20</v>
      </c>
      <c r="B26" s="15" t="s">
        <v>65</v>
      </c>
      <c r="C26" s="11" t="s">
        <v>9</v>
      </c>
      <c r="D26" s="12">
        <v>2.0099999999999998</v>
      </c>
      <c r="E26" s="11">
        <v>4178.1000000000004</v>
      </c>
      <c r="F26" s="5" t="s">
        <v>20</v>
      </c>
      <c r="G26" s="31">
        <f t="shared" si="1"/>
        <v>8397.9809999999998</v>
      </c>
    </row>
    <row r="27" spans="1:7" s="17" customFormat="1" x14ac:dyDescent="0.25">
      <c r="A27" s="81" t="s">
        <v>40</v>
      </c>
      <c r="B27" s="82"/>
      <c r="C27" s="82"/>
      <c r="D27" s="82"/>
      <c r="E27" s="82"/>
      <c r="F27" s="83"/>
      <c r="G27" s="23">
        <f>SUM(G7:G26)</f>
        <v>63457.207000000002</v>
      </c>
    </row>
    <row r="28" spans="1:7" s="2" customFormat="1" x14ac:dyDescent="0.25">
      <c r="A28" s="26" t="s">
        <v>39</v>
      </c>
      <c r="B28" s="26"/>
      <c r="C28" s="26"/>
      <c r="D28" s="26"/>
      <c r="E28" s="26"/>
      <c r="F28" s="34"/>
      <c r="G28" s="26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61</v>
      </c>
      <c r="G30" s="27">
        <f>417.61+237</f>
        <v>654.61</v>
      </c>
    </row>
    <row r="31" spans="1:7" s="2" customFormat="1" ht="36.6" hidden="1" customHeight="1" x14ac:dyDescent="0.25">
      <c r="A31" s="18">
        <v>2</v>
      </c>
      <c r="B31" s="15" t="s">
        <v>6</v>
      </c>
      <c r="C31" s="18" t="s">
        <v>60</v>
      </c>
      <c r="D31" s="12">
        <v>14.06</v>
      </c>
      <c r="E31" s="12">
        <v>1900</v>
      </c>
      <c r="F31" s="19" t="s">
        <v>17</v>
      </c>
      <c r="G31" s="70"/>
    </row>
    <row r="32" spans="1:7" s="2" customFormat="1" ht="34.5" hidden="1" customHeight="1" x14ac:dyDescent="0.25">
      <c r="A32" s="18">
        <f>A31+1</f>
        <v>3</v>
      </c>
      <c r="B32" s="15" t="s">
        <v>7</v>
      </c>
      <c r="C32" s="18" t="s">
        <v>60</v>
      </c>
      <c r="D32" s="12">
        <v>10.14</v>
      </c>
      <c r="E32" s="12">
        <v>1900</v>
      </c>
      <c r="F32" s="19" t="s">
        <v>17</v>
      </c>
      <c r="G32" s="70"/>
    </row>
    <row r="33" spans="1:8" s="22" customFormat="1" x14ac:dyDescent="0.25">
      <c r="A33" s="84" t="s">
        <v>40</v>
      </c>
      <c r="B33" s="85"/>
      <c r="C33" s="85"/>
      <c r="D33" s="85"/>
      <c r="E33" s="85"/>
      <c r="F33" s="86"/>
      <c r="G33" s="24">
        <f>SUM(G30:G32)</f>
        <v>654.61</v>
      </c>
    </row>
    <row r="34" spans="1:8" s="17" customFormat="1" x14ac:dyDescent="0.25">
      <c r="A34" s="87" t="s">
        <v>47</v>
      </c>
      <c r="B34" s="88"/>
      <c r="C34" s="88"/>
      <c r="D34" s="88"/>
      <c r="E34" s="88"/>
      <c r="F34" s="89"/>
      <c r="G34" s="25">
        <f>G27+G33</f>
        <v>64111.817000000003</v>
      </c>
    </row>
    <row r="35" spans="1:8" x14ac:dyDescent="0.25">
      <c r="A35" s="90"/>
      <c r="B35" s="90"/>
      <c r="C35" s="90"/>
      <c r="D35" s="90"/>
      <c r="E35" s="90"/>
      <c r="F35" s="90"/>
      <c r="G35" s="90"/>
    </row>
    <row r="36" spans="1:8" ht="24" customHeight="1" x14ac:dyDescent="0.3">
      <c r="A36" s="91" t="s">
        <v>72</v>
      </c>
      <c r="B36" s="92"/>
      <c r="C36" s="92"/>
      <c r="D36" s="92"/>
      <c r="E36" s="92"/>
      <c r="F36" s="92"/>
      <c r="G36" s="92"/>
      <c r="H36" s="28"/>
    </row>
    <row r="37" spans="1:8" ht="27" customHeight="1" x14ac:dyDescent="0.3">
      <c r="A37" s="91" t="s">
        <v>73</v>
      </c>
      <c r="B37" s="77"/>
      <c r="C37" s="77"/>
      <c r="D37" s="77"/>
      <c r="E37" s="77"/>
      <c r="F37" s="77"/>
      <c r="G37" s="77"/>
      <c r="H37" s="28"/>
    </row>
    <row r="38" spans="1:8" ht="22.5" customHeight="1" x14ac:dyDescent="0.3">
      <c r="A38" s="76" t="s">
        <v>50</v>
      </c>
      <c r="B38" s="77"/>
      <c r="C38" s="77"/>
      <c r="D38" s="77"/>
      <c r="E38" s="77"/>
      <c r="F38" s="77"/>
      <c r="G38" s="77"/>
      <c r="H38" s="28"/>
    </row>
    <row r="39" spans="1:8" ht="27" customHeight="1" x14ac:dyDescent="0.3">
      <c r="A39" s="76" t="s">
        <v>51</v>
      </c>
      <c r="B39" s="77"/>
      <c r="C39" s="77"/>
      <c r="D39" s="77"/>
      <c r="E39" s="77"/>
      <c r="F39" s="77"/>
      <c r="G39" s="77"/>
      <c r="H39" s="28"/>
    </row>
    <row r="40" spans="1:8" ht="27.75" customHeight="1" x14ac:dyDescent="0.3">
      <c r="A40" s="76" t="s">
        <v>52</v>
      </c>
      <c r="B40" s="77"/>
      <c r="C40" s="77"/>
      <c r="D40" s="77"/>
      <c r="E40" s="77"/>
      <c r="F40" s="77"/>
      <c r="G40" s="77"/>
      <c r="H40" s="28"/>
    </row>
    <row r="41" spans="1:8" s="13" customFormat="1" x14ac:dyDescent="0.25">
      <c r="A41" s="39"/>
      <c r="B41" s="39"/>
      <c r="C41" s="39"/>
      <c r="D41" s="39"/>
      <c r="E41" s="40"/>
      <c r="F41" s="41"/>
      <c r="G41" s="42"/>
      <c r="H41" s="30"/>
    </row>
    <row r="42" spans="1:8" s="13" customFormat="1" ht="37.9" customHeight="1" x14ac:dyDescent="0.3">
      <c r="A42" s="43"/>
      <c r="B42" s="43"/>
      <c r="C42" s="44" t="s">
        <v>53</v>
      </c>
      <c r="D42" s="43"/>
      <c r="E42" s="43"/>
      <c r="F42" s="45"/>
      <c r="G42" s="46"/>
      <c r="H42" s="30"/>
    </row>
    <row r="43" spans="1:8" ht="18" x14ac:dyDescent="0.25">
      <c r="A43" s="47"/>
      <c r="B43" s="47"/>
      <c r="C43" s="47"/>
      <c r="D43" s="47"/>
      <c r="E43" s="47"/>
      <c r="F43" s="48"/>
      <c r="G43" s="49"/>
      <c r="H43" s="28"/>
    </row>
    <row r="44" spans="1:8" ht="18" x14ac:dyDescent="0.25">
      <c r="A44" s="47"/>
      <c r="B44" s="47" t="s">
        <v>54</v>
      </c>
      <c r="C44" s="47" t="s">
        <v>63</v>
      </c>
      <c r="D44" s="47"/>
      <c r="E44" s="47"/>
      <c r="F44" s="50"/>
      <c r="G44" s="49"/>
      <c r="H44" s="28"/>
    </row>
    <row r="45" spans="1:8" ht="18" x14ac:dyDescent="0.25">
      <c r="A45" s="47"/>
      <c r="B45" s="47"/>
      <c r="C45" s="47"/>
      <c r="D45" s="47"/>
      <c r="E45" s="47"/>
      <c r="F45" s="48"/>
      <c r="G45" s="49"/>
      <c r="H45" s="28"/>
    </row>
    <row r="46" spans="1:8" ht="18" x14ac:dyDescent="0.25">
      <c r="A46" s="47"/>
      <c r="B46" s="47" t="s">
        <v>55</v>
      </c>
      <c r="C46" s="47" t="s">
        <v>57</v>
      </c>
      <c r="D46" s="47"/>
      <c r="E46" s="47"/>
      <c r="F46" s="50"/>
      <c r="G46" s="49"/>
      <c r="H46" s="28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50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6" zoomScale="55" zoomScaleNormal="75" zoomScaleSheetLayoutView="55" workbookViewId="0">
      <selection activeCell="A37" sqref="A37:G3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5" customWidth="1"/>
    <col min="7" max="7" width="23.140625" style="28" customWidth="1"/>
    <col min="8" max="10" width="8.85546875" style="1" customWidth="1"/>
    <col min="11" max="16384" width="9.140625" style="1"/>
  </cols>
  <sheetData>
    <row r="1" spans="1:10" s="28" customFormat="1" x14ac:dyDescent="0.25">
      <c r="F1" s="33"/>
    </row>
    <row r="2" spans="1:10" ht="43.5" customHeight="1" x14ac:dyDescent="0.25">
      <c r="A2" s="36"/>
      <c r="B2" s="78" t="s">
        <v>102</v>
      </c>
      <c r="C2" s="79"/>
      <c r="D2" s="79"/>
      <c r="E2" s="79"/>
      <c r="F2" s="79"/>
      <c r="G2" s="79"/>
      <c r="H2" s="28"/>
      <c r="I2" s="28"/>
      <c r="J2" s="28"/>
    </row>
    <row r="3" spans="1:10" s="2" customFormat="1" ht="34.5" customHeight="1" x14ac:dyDescent="0.25">
      <c r="A3" s="37"/>
      <c r="B3" s="38" t="s">
        <v>49</v>
      </c>
      <c r="C3" s="37"/>
      <c r="D3" s="37"/>
      <c r="E3" s="37"/>
      <c r="F3" s="37"/>
      <c r="G3" s="71">
        <v>44865</v>
      </c>
      <c r="H3" s="29"/>
      <c r="I3" s="29"/>
      <c r="J3" s="29"/>
    </row>
    <row r="4" spans="1:10" s="29" customFormat="1" ht="86.25" customHeight="1" x14ac:dyDescent="0.3">
      <c r="A4" s="80" t="s">
        <v>64</v>
      </c>
      <c r="B4" s="77"/>
      <c r="C4" s="77"/>
      <c r="D4" s="77"/>
      <c r="E4" s="77"/>
      <c r="F4" s="77"/>
      <c r="G4" s="77"/>
    </row>
    <row r="5" spans="1:10" s="28" customFormat="1" ht="68.25" customHeight="1" x14ac:dyDescent="0.3">
      <c r="A5" s="80" t="s">
        <v>56</v>
      </c>
      <c r="B5" s="77"/>
      <c r="C5" s="77"/>
      <c r="D5" s="77"/>
      <c r="E5" s="77"/>
      <c r="F5" s="77"/>
      <c r="G5" s="77"/>
    </row>
    <row r="6" spans="1:10" s="32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0.34</v>
      </c>
      <c r="E7" s="7">
        <v>4178.1000000000004</v>
      </c>
      <c r="F7" s="4" t="s">
        <v>10</v>
      </c>
      <c r="G7" s="31">
        <f>(D7*E7)</f>
        <v>1420.5540000000003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4178.1000000000004</v>
      </c>
      <c r="F8" s="4" t="s">
        <v>10</v>
      </c>
      <c r="G8" s="31">
        <f t="shared" ref="G8:G26" si="1">D8*E8</f>
        <v>334.24800000000005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0.17</v>
      </c>
      <c r="E9" s="7">
        <v>4178.1000000000004</v>
      </c>
      <c r="F9" s="4" t="s">
        <v>10</v>
      </c>
      <c r="G9" s="31">
        <f t="shared" si="1"/>
        <v>710.27700000000016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4178.1000000000004</v>
      </c>
      <c r="F10" s="4" t="s">
        <v>10</v>
      </c>
      <c r="G10" s="31">
        <f t="shared" si="1"/>
        <v>292.46700000000004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4178.1000000000004</v>
      </c>
      <c r="F11" s="4" t="s">
        <v>10</v>
      </c>
      <c r="G11" s="31">
        <f t="shared" si="1"/>
        <v>167.12400000000002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0.21</v>
      </c>
      <c r="E12" s="7">
        <v>4178.1000000000004</v>
      </c>
      <c r="F12" s="4" t="s">
        <v>10</v>
      </c>
      <c r="G12" s="31">
        <f t="shared" si="1"/>
        <v>877.40100000000007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0.19</v>
      </c>
      <c r="E13" s="7">
        <v>4178.1000000000004</v>
      </c>
      <c r="F13" s="4" t="s">
        <v>10</v>
      </c>
      <c r="G13" s="31">
        <f t="shared" si="1"/>
        <v>793.83900000000006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0.2</v>
      </c>
      <c r="E14" s="7">
        <v>4178.1000000000004</v>
      </c>
      <c r="F14" s="4" t="s">
        <v>10</v>
      </c>
      <c r="G14" s="31">
        <f t="shared" si="1"/>
        <v>835.62000000000012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0.54</v>
      </c>
      <c r="E15" s="7">
        <v>4178.1000000000004</v>
      </c>
      <c r="F15" s="5" t="s">
        <v>44</v>
      </c>
      <c r="G15" s="31">
        <f t="shared" si="1"/>
        <v>2256.1740000000004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0.46</v>
      </c>
      <c r="E16" s="7">
        <v>4178.1000000000004</v>
      </c>
      <c r="F16" s="5" t="s">
        <v>44</v>
      </c>
      <c r="G16" s="31">
        <f t="shared" si="1"/>
        <v>1921.9260000000002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4178.1000000000004</v>
      </c>
      <c r="F17" s="4" t="s">
        <v>25</v>
      </c>
      <c r="G17" s="31">
        <f t="shared" si="1"/>
        <v>208.90500000000003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4178.1000000000004</v>
      </c>
      <c r="F18" s="4" t="s">
        <v>59</v>
      </c>
      <c r="G18" s="31">
        <f t="shared" si="1"/>
        <v>334.24800000000005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0.51</v>
      </c>
      <c r="E19" s="7">
        <v>4178.1000000000004</v>
      </c>
      <c r="F19" s="4" t="s">
        <v>17</v>
      </c>
      <c r="G19" s="31">
        <f t="shared" si="1"/>
        <v>2130.8310000000001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1.61</v>
      </c>
      <c r="E20" s="7">
        <v>4178.1000000000004</v>
      </c>
      <c r="F20" s="5" t="s">
        <v>44</v>
      </c>
      <c r="G20" s="31">
        <f>D20*E20</f>
        <v>6726.7410000000009</v>
      </c>
    </row>
    <row r="21" spans="1:7" ht="31.5" x14ac:dyDescent="0.25">
      <c r="A21" s="3">
        <f t="shared" si="0"/>
        <v>15</v>
      </c>
      <c r="B21" s="16" t="s">
        <v>62</v>
      </c>
      <c r="C21" s="3" t="s">
        <v>30</v>
      </c>
      <c r="D21" s="7">
        <v>3.58</v>
      </c>
      <c r="E21" s="7">
        <v>4178.1000000000004</v>
      </c>
      <c r="F21" s="4" t="s">
        <v>31</v>
      </c>
      <c r="G21" s="31">
        <f t="shared" si="1"/>
        <v>14957.598000000002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f>6095.96*1.04</f>
        <v>6339.7984000000006</v>
      </c>
      <c r="E22" s="7">
        <v>2</v>
      </c>
      <c r="F22" s="5" t="s">
        <v>44</v>
      </c>
      <c r="G22" s="31">
        <f t="shared" si="1"/>
        <v>12679.596800000001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1.08</v>
      </c>
      <c r="E23" s="7">
        <v>4178.1000000000004</v>
      </c>
      <c r="F23" s="5" t="s">
        <v>44</v>
      </c>
      <c r="G23" s="31">
        <f t="shared" si="1"/>
        <v>4512.3480000000009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0.14000000000000001</v>
      </c>
      <c r="E24" s="7">
        <v>4178.1000000000004</v>
      </c>
      <c r="F24" s="5" t="s">
        <v>44</v>
      </c>
      <c r="G24" s="31">
        <f t="shared" si="1"/>
        <v>584.93400000000008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1.32</v>
      </c>
      <c r="E25" s="7">
        <v>4178.1000000000004</v>
      </c>
      <c r="F25" s="5" t="s">
        <v>44</v>
      </c>
      <c r="G25" s="31">
        <f t="shared" si="1"/>
        <v>5515.0920000000006</v>
      </c>
    </row>
    <row r="26" spans="1:7" s="2" customFormat="1" ht="47.25" x14ac:dyDescent="0.25">
      <c r="A26" s="3">
        <f t="shared" si="0"/>
        <v>20</v>
      </c>
      <c r="B26" s="15" t="s">
        <v>90</v>
      </c>
      <c r="C26" s="11" t="s">
        <v>9</v>
      </c>
      <c r="D26" s="12">
        <v>2.12</v>
      </c>
      <c r="E26" s="11">
        <v>4178.1000000000004</v>
      </c>
      <c r="F26" s="5" t="s">
        <v>20</v>
      </c>
      <c r="G26" s="31">
        <f t="shared" si="1"/>
        <v>8857.5720000000019</v>
      </c>
    </row>
    <row r="27" spans="1:7" s="17" customFormat="1" x14ac:dyDescent="0.25">
      <c r="A27" s="81" t="s">
        <v>40</v>
      </c>
      <c r="B27" s="82"/>
      <c r="C27" s="82"/>
      <c r="D27" s="82"/>
      <c r="E27" s="82"/>
      <c r="F27" s="83"/>
      <c r="G27" s="23">
        <f>SUM(G7:G26)+0.01</f>
        <v>66117.505799999999</v>
      </c>
    </row>
    <row r="28" spans="1:7" s="2" customFormat="1" x14ac:dyDescent="0.25">
      <c r="A28" s="26" t="s">
        <v>39</v>
      </c>
      <c r="B28" s="26"/>
      <c r="C28" s="26"/>
      <c r="D28" s="26"/>
      <c r="E28" s="26"/>
      <c r="F28" s="34"/>
      <c r="G28" s="26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61</v>
      </c>
      <c r="G30" s="27">
        <v>2925.37</v>
      </c>
    </row>
    <row r="31" spans="1:7" s="2" customFormat="1" ht="36.6" hidden="1" customHeight="1" x14ac:dyDescent="0.25">
      <c r="A31" s="18">
        <v>2</v>
      </c>
      <c r="B31" s="15" t="s">
        <v>6</v>
      </c>
      <c r="C31" s="18" t="s">
        <v>60</v>
      </c>
      <c r="D31" s="12">
        <v>14.62</v>
      </c>
      <c r="E31" s="12">
        <v>1900</v>
      </c>
      <c r="F31" s="19" t="s">
        <v>17</v>
      </c>
      <c r="G31" s="70">
        <v>0</v>
      </c>
    </row>
    <row r="32" spans="1:7" s="2" customFormat="1" ht="34.5" hidden="1" customHeight="1" x14ac:dyDescent="0.25">
      <c r="A32" s="18">
        <f>A31+1</f>
        <v>3</v>
      </c>
      <c r="B32" s="15" t="s">
        <v>7</v>
      </c>
      <c r="C32" s="18" t="s">
        <v>60</v>
      </c>
      <c r="D32" s="12">
        <v>10.55</v>
      </c>
      <c r="E32" s="12">
        <v>1900</v>
      </c>
      <c r="F32" s="19" t="s">
        <v>17</v>
      </c>
      <c r="G32" s="70">
        <v>0</v>
      </c>
    </row>
    <row r="33" spans="1:8" s="22" customFormat="1" x14ac:dyDescent="0.25">
      <c r="A33" s="84" t="s">
        <v>40</v>
      </c>
      <c r="B33" s="85"/>
      <c r="C33" s="85"/>
      <c r="D33" s="85"/>
      <c r="E33" s="85"/>
      <c r="F33" s="86"/>
      <c r="G33" s="24">
        <f>SUM(G30:G32)</f>
        <v>2925.37</v>
      </c>
    </row>
    <row r="34" spans="1:8" s="17" customFormat="1" x14ac:dyDescent="0.25">
      <c r="A34" s="87" t="s">
        <v>47</v>
      </c>
      <c r="B34" s="88"/>
      <c r="C34" s="88"/>
      <c r="D34" s="88"/>
      <c r="E34" s="88"/>
      <c r="F34" s="89"/>
      <c r="G34" s="25">
        <f>G27+G33</f>
        <v>69042.875799999994</v>
      </c>
    </row>
    <row r="35" spans="1:8" x14ac:dyDescent="0.25">
      <c r="A35" s="90"/>
      <c r="B35" s="90"/>
      <c r="C35" s="90"/>
      <c r="D35" s="90"/>
      <c r="E35" s="90"/>
      <c r="F35" s="90"/>
      <c r="G35" s="90"/>
    </row>
    <row r="36" spans="1:8" ht="24" customHeight="1" x14ac:dyDescent="0.3">
      <c r="A36" s="91" t="s">
        <v>101</v>
      </c>
      <c r="B36" s="92"/>
      <c r="C36" s="92"/>
      <c r="D36" s="92"/>
      <c r="E36" s="92"/>
      <c r="F36" s="92"/>
      <c r="G36" s="92"/>
      <c r="H36" s="28"/>
    </row>
    <row r="37" spans="1:8" ht="27" customHeight="1" x14ac:dyDescent="0.3">
      <c r="A37" s="91" t="s">
        <v>103</v>
      </c>
      <c r="B37" s="77"/>
      <c r="C37" s="77"/>
      <c r="D37" s="77"/>
      <c r="E37" s="77"/>
      <c r="F37" s="77"/>
      <c r="G37" s="77"/>
      <c r="H37" s="28"/>
    </row>
    <row r="38" spans="1:8" ht="22.5" customHeight="1" x14ac:dyDescent="0.3">
      <c r="A38" s="76" t="s">
        <v>50</v>
      </c>
      <c r="B38" s="77"/>
      <c r="C38" s="77"/>
      <c r="D38" s="77"/>
      <c r="E38" s="77"/>
      <c r="F38" s="77"/>
      <c r="G38" s="77"/>
      <c r="H38" s="28"/>
    </row>
    <row r="39" spans="1:8" ht="27" customHeight="1" x14ac:dyDescent="0.3">
      <c r="A39" s="76" t="s">
        <v>51</v>
      </c>
      <c r="B39" s="77"/>
      <c r="C39" s="77"/>
      <c r="D39" s="77"/>
      <c r="E39" s="77"/>
      <c r="F39" s="77"/>
      <c r="G39" s="77"/>
      <c r="H39" s="28"/>
    </row>
    <row r="40" spans="1:8" ht="27.75" customHeight="1" x14ac:dyDescent="0.3">
      <c r="A40" s="76" t="s">
        <v>52</v>
      </c>
      <c r="B40" s="77"/>
      <c r="C40" s="77"/>
      <c r="D40" s="77"/>
      <c r="E40" s="77"/>
      <c r="F40" s="77"/>
      <c r="G40" s="77"/>
      <c r="H40" s="28"/>
    </row>
    <row r="41" spans="1:8" s="13" customFormat="1" x14ac:dyDescent="0.25">
      <c r="A41" s="39"/>
      <c r="B41" s="39"/>
      <c r="C41" s="39"/>
      <c r="D41" s="39"/>
      <c r="E41" s="40"/>
      <c r="F41" s="41"/>
      <c r="G41" s="42"/>
      <c r="H41" s="30"/>
    </row>
    <row r="42" spans="1:8" s="13" customFormat="1" ht="37.9" customHeight="1" x14ac:dyDescent="0.3">
      <c r="A42" s="43"/>
      <c r="B42" s="43"/>
      <c r="C42" s="44" t="s">
        <v>53</v>
      </c>
      <c r="D42" s="43"/>
      <c r="E42" s="43"/>
      <c r="F42" s="45"/>
      <c r="G42" s="46"/>
      <c r="H42" s="30"/>
    </row>
    <row r="43" spans="1:8" ht="18" x14ac:dyDescent="0.25">
      <c r="A43" s="47"/>
      <c r="B43" s="47"/>
      <c r="C43" s="47"/>
      <c r="D43" s="47"/>
      <c r="E43" s="47"/>
      <c r="F43" s="48"/>
      <c r="G43" s="49"/>
      <c r="H43" s="28"/>
    </row>
    <row r="44" spans="1:8" ht="18" x14ac:dyDescent="0.25">
      <c r="A44" s="47"/>
      <c r="B44" s="47" t="s">
        <v>54</v>
      </c>
      <c r="C44" s="47" t="s">
        <v>63</v>
      </c>
      <c r="D44" s="47"/>
      <c r="E44" s="47"/>
      <c r="F44" s="50"/>
      <c r="G44" s="49"/>
      <c r="H44" s="28"/>
    </row>
    <row r="45" spans="1:8" ht="18" x14ac:dyDescent="0.25">
      <c r="A45" s="47"/>
      <c r="B45" s="47"/>
      <c r="C45" s="47"/>
      <c r="D45" s="47"/>
      <c r="E45" s="47"/>
      <c r="F45" s="48"/>
      <c r="G45" s="49"/>
      <c r="H45" s="28"/>
    </row>
    <row r="46" spans="1:8" ht="18" x14ac:dyDescent="0.25">
      <c r="A46" s="47"/>
      <c r="B46" s="47" t="s">
        <v>55</v>
      </c>
      <c r="C46" s="47" t="s">
        <v>57</v>
      </c>
      <c r="D46" s="47"/>
      <c r="E46" s="47"/>
      <c r="F46" s="50"/>
      <c r="G46" s="49"/>
      <c r="H46" s="28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5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6" zoomScale="55" zoomScaleNormal="75" zoomScaleSheetLayoutView="55" workbookViewId="0">
      <selection activeCell="A37" sqref="A37:G3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5" customWidth="1"/>
    <col min="7" max="7" width="23.140625" style="28" customWidth="1"/>
    <col min="8" max="10" width="8.85546875" style="1" customWidth="1"/>
    <col min="11" max="16384" width="9.140625" style="1"/>
  </cols>
  <sheetData>
    <row r="1" spans="1:10" s="28" customFormat="1" x14ac:dyDescent="0.25">
      <c r="F1" s="33"/>
    </row>
    <row r="2" spans="1:10" ht="43.5" customHeight="1" x14ac:dyDescent="0.25">
      <c r="A2" s="36"/>
      <c r="B2" s="78" t="s">
        <v>105</v>
      </c>
      <c r="C2" s="79"/>
      <c r="D2" s="79"/>
      <c r="E2" s="79"/>
      <c r="F2" s="79"/>
      <c r="G2" s="79"/>
      <c r="H2" s="28"/>
      <c r="I2" s="28"/>
      <c r="J2" s="28"/>
    </row>
    <row r="3" spans="1:10" s="2" customFormat="1" ht="34.5" customHeight="1" x14ac:dyDescent="0.25">
      <c r="A3" s="37"/>
      <c r="B3" s="38" t="s">
        <v>49</v>
      </c>
      <c r="C3" s="37"/>
      <c r="D3" s="37"/>
      <c r="E3" s="37"/>
      <c r="F3" s="37"/>
      <c r="G3" s="71">
        <v>44895</v>
      </c>
      <c r="H3" s="29"/>
      <c r="I3" s="29"/>
      <c r="J3" s="29"/>
    </row>
    <row r="4" spans="1:10" s="29" customFormat="1" ht="86.25" customHeight="1" x14ac:dyDescent="0.3">
      <c r="A4" s="80" t="s">
        <v>64</v>
      </c>
      <c r="B4" s="77"/>
      <c r="C4" s="77"/>
      <c r="D4" s="77"/>
      <c r="E4" s="77"/>
      <c r="F4" s="77"/>
      <c r="G4" s="77"/>
    </row>
    <row r="5" spans="1:10" s="28" customFormat="1" ht="68.25" customHeight="1" x14ac:dyDescent="0.3">
      <c r="A5" s="80" t="s">
        <v>56</v>
      </c>
      <c r="B5" s="77"/>
      <c r="C5" s="77"/>
      <c r="D5" s="77"/>
      <c r="E5" s="77"/>
      <c r="F5" s="77"/>
      <c r="G5" s="77"/>
    </row>
    <row r="6" spans="1:10" s="32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0.34</v>
      </c>
      <c r="E7" s="7">
        <v>4178.1000000000004</v>
      </c>
      <c r="F7" s="4" t="s">
        <v>10</v>
      </c>
      <c r="G7" s="31">
        <f>(D7*E7)</f>
        <v>1420.5540000000003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4178.1000000000004</v>
      </c>
      <c r="F8" s="4" t="s">
        <v>10</v>
      </c>
      <c r="G8" s="31">
        <f t="shared" ref="G8:G26" si="1">D8*E8</f>
        <v>334.24800000000005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0.17</v>
      </c>
      <c r="E9" s="7">
        <v>4178.1000000000004</v>
      </c>
      <c r="F9" s="4" t="s">
        <v>10</v>
      </c>
      <c r="G9" s="31">
        <f t="shared" si="1"/>
        <v>710.27700000000016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4178.1000000000004</v>
      </c>
      <c r="F10" s="4" t="s">
        <v>10</v>
      </c>
      <c r="G10" s="31">
        <f t="shared" si="1"/>
        <v>292.46700000000004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4178.1000000000004</v>
      </c>
      <c r="F11" s="4" t="s">
        <v>10</v>
      </c>
      <c r="G11" s="31">
        <f t="shared" si="1"/>
        <v>167.12400000000002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0.21</v>
      </c>
      <c r="E12" s="7">
        <v>4178.1000000000004</v>
      </c>
      <c r="F12" s="4" t="s">
        <v>10</v>
      </c>
      <c r="G12" s="31">
        <f t="shared" si="1"/>
        <v>877.40100000000007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0.19</v>
      </c>
      <c r="E13" s="7">
        <v>4178.1000000000004</v>
      </c>
      <c r="F13" s="4" t="s">
        <v>10</v>
      </c>
      <c r="G13" s="31">
        <f t="shared" si="1"/>
        <v>793.83900000000006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0.2</v>
      </c>
      <c r="E14" s="7">
        <v>4178.1000000000004</v>
      </c>
      <c r="F14" s="4" t="s">
        <v>10</v>
      </c>
      <c r="G14" s="31">
        <f t="shared" si="1"/>
        <v>835.62000000000012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0.54</v>
      </c>
      <c r="E15" s="7">
        <v>4178.1000000000004</v>
      </c>
      <c r="F15" s="5" t="s">
        <v>44</v>
      </c>
      <c r="G15" s="31">
        <f t="shared" si="1"/>
        <v>2256.1740000000004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0.46</v>
      </c>
      <c r="E16" s="7">
        <v>4178.1000000000004</v>
      </c>
      <c r="F16" s="5" t="s">
        <v>44</v>
      </c>
      <c r="G16" s="31">
        <f t="shared" si="1"/>
        <v>1921.9260000000002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4178.1000000000004</v>
      </c>
      <c r="F17" s="4" t="s">
        <v>25</v>
      </c>
      <c r="G17" s="31">
        <f t="shared" si="1"/>
        <v>208.90500000000003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4178.1000000000004</v>
      </c>
      <c r="F18" s="4" t="s">
        <v>59</v>
      </c>
      <c r="G18" s="31">
        <f t="shared" si="1"/>
        <v>334.24800000000005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0.51</v>
      </c>
      <c r="E19" s="7">
        <v>4178.1000000000004</v>
      </c>
      <c r="F19" s="4" t="s">
        <v>17</v>
      </c>
      <c r="G19" s="31">
        <f t="shared" si="1"/>
        <v>2130.8310000000001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1.61</v>
      </c>
      <c r="E20" s="7">
        <v>4178.1000000000004</v>
      </c>
      <c r="F20" s="5" t="s">
        <v>44</v>
      </c>
      <c r="G20" s="31">
        <f>D20*E20</f>
        <v>6726.7410000000009</v>
      </c>
    </row>
    <row r="21" spans="1:7" ht="31.5" x14ac:dyDescent="0.25">
      <c r="A21" s="3">
        <f t="shared" si="0"/>
        <v>15</v>
      </c>
      <c r="B21" s="16" t="s">
        <v>62</v>
      </c>
      <c r="C21" s="3" t="s">
        <v>30</v>
      </c>
      <c r="D21" s="7">
        <v>3.58</v>
      </c>
      <c r="E21" s="7">
        <v>4178.1000000000004</v>
      </c>
      <c r="F21" s="4" t="s">
        <v>31</v>
      </c>
      <c r="G21" s="31">
        <f t="shared" si="1"/>
        <v>14957.598000000002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f>6095.96*1.04</f>
        <v>6339.7984000000006</v>
      </c>
      <c r="E22" s="7">
        <v>2</v>
      </c>
      <c r="F22" s="5" t="s">
        <v>44</v>
      </c>
      <c r="G22" s="31">
        <f t="shared" si="1"/>
        <v>12679.596800000001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1.08</v>
      </c>
      <c r="E23" s="7">
        <v>4178.1000000000004</v>
      </c>
      <c r="F23" s="5" t="s">
        <v>44</v>
      </c>
      <c r="G23" s="31">
        <f t="shared" si="1"/>
        <v>4512.3480000000009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0.14000000000000001</v>
      </c>
      <c r="E24" s="7">
        <v>4178.1000000000004</v>
      </c>
      <c r="F24" s="5" t="s">
        <v>44</v>
      </c>
      <c r="G24" s="31">
        <f t="shared" si="1"/>
        <v>584.93400000000008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1.32</v>
      </c>
      <c r="E25" s="7">
        <v>4178.1000000000004</v>
      </c>
      <c r="F25" s="5" t="s">
        <v>44</v>
      </c>
      <c r="G25" s="31">
        <f t="shared" si="1"/>
        <v>5515.0920000000006</v>
      </c>
    </row>
    <row r="26" spans="1:7" s="2" customFormat="1" ht="47.25" x14ac:dyDescent="0.25">
      <c r="A26" s="3">
        <f t="shared" si="0"/>
        <v>20</v>
      </c>
      <c r="B26" s="15" t="s">
        <v>90</v>
      </c>
      <c r="C26" s="11" t="s">
        <v>9</v>
      </c>
      <c r="D26" s="12">
        <v>2.12</v>
      </c>
      <c r="E26" s="11">
        <v>4178.1000000000004</v>
      </c>
      <c r="F26" s="5" t="s">
        <v>20</v>
      </c>
      <c r="G26" s="31">
        <f t="shared" si="1"/>
        <v>8857.5720000000019</v>
      </c>
    </row>
    <row r="27" spans="1:7" s="17" customFormat="1" x14ac:dyDescent="0.25">
      <c r="A27" s="81" t="s">
        <v>40</v>
      </c>
      <c r="B27" s="82"/>
      <c r="C27" s="82"/>
      <c r="D27" s="82"/>
      <c r="E27" s="82"/>
      <c r="F27" s="83"/>
      <c r="G27" s="23">
        <f>SUM(G7:G26)+0.01</f>
        <v>66117.505799999999</v>
      </c>
    </row>
    <row r="28" spans="1:7" s="2" customFormat="1" x14ac:dyDescent="0.25">
      <c r="A28" s="26" t="s">
        <v>39</v>
      </c>
      <c r="B28" s="26"/>
      <c r="C28" s="26"/>
      <c r="D28" s="26"/>
      <c r="E28" s="26"/>
      <c r="F28" s="34"/>
      <c r="G28" s="26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61</v>
      </c>
      <c r="G30" s="27">
        <v>5913.32</v>
      </c>
    </row>
    <row r="31" spans="1:7" s="2" customFormat="1" ht="36.6" hidden="1" customHeight="1" x14ac:dyDescent="0.25">
      <c r="A31" s="18">
        <v>2</v>
      </c>
      <c r="B31" s="15" t="s">
        <v>6</v>
      </c>
      <c r="C31" s="18" t="s">
        <v>60</v>
      </c>
      <c r="D31" s="12">
        <v>14.62</v>
      </c>
      <c r="E31" s="12">
        <v>1900</v>
      </c>
      <c r="F31" s="19" t="s">
        <v>17</v>
      </c>
      <c r="G31" s="70">
        <v>0</v>
      </c>
    </row>
    <row r="32" spans="1:7" s="2" customFormat="1" ht="34.5" hidden="1" customHeight="1" x14ac:dyDescent="0.25">
      <c r="A32" s="18">
        <f>A31+1</f>
        <v>3</v>
      </c>
      <c r="B32" s="15" t="s">
        <v>7</v>
      </c>
      <c r="C32" s="18" t="s">
        <v>60</v>
      </c>
      <c r="D32" s="12">
        <v>10.55</v>
      </c>
      <c r="E32" s="12">
        <v>1900</v>
      </c>
      <c r="F32" s="19" t="s">
        <v>17</v>
      </c>
      <c r="G32" s="70">
        <v>0</v>
      </c>
    </row>
    <row r="33" spans="1:8" s="22" customFormat="1" x14ac:dyDescent="0.25">
      <c r="A33" s="84" t="s">
        <v>40</v>
      </c>
      <c r="B33" s="85"/>
      <c r="C33" s="85"/>
      <c r="D33" s="85"/>
      <c r="E33" s="85"/>
      <c r="F33" s="86"/>
      <c r="G33" s="24">
        <f>SUM(G30:G32)</f>
        <v>5913.32</v>
      </c>
    </row>
    <row r="34" spans="1:8" s="17" customFormat="1" x14ac:dyDescent="0.25">
      <c r="A34" s="87" t="s">
        <v>47</v>
      </c>
      <c r="B34" s="88"/>
      <c r="C34" s="88"/>
      <c r="D34" s="88"/>
      <c r="E34" s="88"/>
      <c r="F34" s="89"/>
      <c r="G34" s="25">
        <f>G27+G33</f>
        <v>72030.825799999991</v>
      </c>
    </row>
    <row r="35" spans="1:8" x14ac:dyDescent="0.25">
      <c r="A35" s="90"/>
      <c r="B35" s="90"/>
      <c r="C35" s="90"/>
      <c r="D35" s="90"/>
      <c r="E35" s="90"/>
      <c r="F35" s="90"/>
      <c r="G35" s="90"/>
    </row>
    <row r="36" spans="1:8" ht="24" customHeight="1" x14ac:dyDescent="0.3">
      <c r="A36" s="91" t="s">
        <v>104</v>
      </c>
      <c r="B36" s="92"/>
      <c r="C36" s="92"/>
      <c r="D36" s="92"/>
      <c r="E36" s="92"/>
      <c r="F36" s="92"/>
      <c r="G36" s="92"/>
      <c r="H36" s="28"/>
    </row>
    <row r="37" spans="1:8" ht="27" customHeight="1" x14ac:dyDescent="0.3">
      <c r="A37" s="91" t="s">
        <v>106</v>
      </c>
      <c r="B37" s="77"/>
      <c r="C37" s="77"/>
      <c r="D37" s="77"/>
      <c r="E37" s="77"/>
      <c r="F37" s="77"/>
      <c r="G37" s="77"/>
      <c r="H37" s="28"/>
    </row>
    <row r="38" spans="1:8" ht="22.5" customHeight="1" x14ac:dyDescent="0.3">
      <c r="A38" s="76" t="s">
        <v>50</v>
      </c>
      <c r="B38" s="77"/>
      <c r="C38" s="77"/>
      <c r="D38" s="77"/>
      <c r="E38" s="77"/>
      <c r="F38" s="77"/>
      <c r="G38" s="77"/>
      <c r="H38" s="28"/>
    </row>
    <row r="39" spans="1:8" ht="27" customHeight="1" x14ac:dyDescent="0.3">
      <c r="A39" s="76" t="s">
        <v>51</v>
      </c>
      <c r="B39" s="77"/>
      <c r="C39" s="77"/>
      <c r="D39" s="77"/>
      <c r="E39" s="77"/>
      <c r="F39" s="77"/>
      <c r="G39" s="77"/>
      <c r="H39" s="28"/>
    </row>
    <row r="40" spans="1:8" ht="27.75" customHeight="1" x14ac:dyDescent="0.3">
      <c r="A40" s="76" t="s">
        <v>52</v>
      </c>
      <c r="B40" s="77"/>
      <c r="C40" s="77"/>
      <c r="D40" s="77"/>
      <c r="E40" s="77"/>
      <c r="F40" s="77"/>
      <c r="G40" s="77"/>
      <c r="H40" s="28"/>
    </row>
    <row r="41" spans="1:8" s="13" customFormat="1" x14ac:dyDescent="0.25">
      <c r="A41" s="39"/>
      <c r="B41" s="39"/>
      <c r="C41" s="39"/>
      <c r="D41" s="39"/>
      <c r="E41" s="40"/>
      <c r="F41" s="41"/>
      <c r="G41" s="42"/>
      <c r="H41" s="30"/>
    </row>
    <row r="42" spans="1:8" s="13" customFormat="1" ht="37.9" customHeight="1" x14ac:dyDescent="0.3">
      <c r="A42" s="43"/>
      <c r="B42" s="43"/>
      <c r="C42" s="44" t="s">
        <v>53</v>
      </c>
      <c r="D42" s="43"/>
      <c r="E42" s="43"/>
      <c r="F42" s="45"/>
      <c r="G42" s="46"/>
      <c r="H42" s="30"/>
    </row>
    <row r="43" spans="1:8" ht="18" x14ac:dyDescent="0.25">
      <c r="A43" s="47"/>
      <c r="B43" s="47"/>
      <c r="C43" s="47"/>
      <c r="D43" s="47"/>
      <c r="E43" s="47"/>
      <c r="F43" s="48"/>
      <c r="G43" s="49"/>
      <c r="H43" s="28"/>
    </row>
    <row r="44" spans="1:8" ht="18" x14ac:dyDescent="0.25">
      <c r="A44" s="47"/>
      <c r="B44" s="47" t="s">
        <v>54</v>
      </c>
      <c r="C44" s="47" t="s">
        <v>63</v>
      </c>
      <c r="D44" s="47"/>
      <c r="E44" s="47"/>
      <c r="F44" s="50"/>
      <c r="G44" s="49"/>
      <c r="H44" s="28"/>
    </row>
    <row r="45" spans="1:8" ht="18" x14ac:dyDescent="0.25">
      <c r="A45" s="47"/>
      <c r="B45" s="47"/>
      <c r="C45" s="47"/>
      <c r="D45" s="47"/>
      <c r="E45" s="47"/>
      <c r="F45" s="48"/>
      <c r="G45" s="49"/>
      <c r="H45" s="28"/>
    </row>
    <row r="46" spans="1:8" ht="18" x14ac:dyDescent="0.25">
      <c r="A46" s="47"/>
      <c r="B46" s="47" t="s">
        <v>55</v>
      </c>
      <c r="C46" s="47" t="s">
        <v>57</v>
      </c>
      <c r="D46" s="47"/>
      <c r="E46" s="47"/>
      <c r="F46" s="50"/>
      <c r="G46" s="49"/>
      <c r="H46" s="28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50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6" zoomScale="55" zoomScaleNormal="75" zoomScaleSheetLayoutView="55" workbookViewId="0">
      <selection activeCell="A37" sqref="A37:G3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5" customWidth="1"/>
    <col min="7" max="7" width="23.140625" style="28" customWidth="1"/>
    <col min="8" max="10" width="8.85546875" style="1" customWidth="1"/>
    <col min="11" max="16384" width="9.140625" style="1"/>
  </cols>
  <sheetData>
    <row r="1" spans="1:10" s="28" customFormat="1" x14ac:dyDescent="0.25">
      <c r="F1" s="33"/>
    </row>
    <row r="2" spans="1:10" ht="43.5" customHeight="1" x14ac:dyDescent="0.25">
      <c r="A2" s="36"/>
      <c r="B2" s="78" t="s">
        <v>109</v>
      </c>
      <c r="C2" s="79"/>
      <c r="D2" s="79"/>
      <c r="E2" s="79"/>
      <c r="F2" s="79"/>
      <c r="G2" s="79"/>
      <c r="H2" s="28"/>
      <c r="I2" s="28"/>
      <c r="J2" s="28"/>
    </row>
    <row r="3" spans="1:10" s="2" customFormat="1" ht="34.5" customHeight="1" x14ac:dyDescent="0.25">
      <c r="A3" s="37"/>
      <c r="B3" s="38" t="s">
        <v>49</v>
      </c>
      <c r="C3" s="37"/>
      <c r="D3" s="37"/>
      <c r="E3" s="37"/>
      <c r="F3" s="37"/>
      <c r="G3" s="71">
        <v>44926</v>
      </c>
      <c r="H3" s="29"/>
      <c r="I3" s="29"/>
      <c r="J3" s="29"/>
    </row>
    <row r="4" spans="1:10" s="29" customFormat="1" ht="86.25" customHeight="1" x14ac:dyDescent="0.3">
      <c r="A4" s="80" t="s">
        <v>64</v>
      </c>
      <c r="B4" s="77"/>
      <c r="C4" s="77"/>
      <c r="D4" s="77"/>
      <c r="E4" s="77"/>
      <c r="F4" s="77"/>
      <c r="G4" s="77"/>
    </row>
    <row r="5" spans="1:10" s="28" customFormat="1" ht="68.25" customHeight="1" x14ac:dyDescent="0.3">
      <c r="A5" s="80" t="s">
        <v>56</v>
      </c>
      <c r="B5" s="77"/>
      <c r="C5" s="77"/>
      <c r="D5" s="77"/>
      <c r="E5" s="77"/>
      <c r="F5" s="77"/>
      <c r="G5" s="77"/>
    </row>
    <row r="6" spans="1:10" s="32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0.34</v>
      </c>
      <c r="E7" s="7">
        <v>4178.1000000000004</v>
      </c>
      <c r="F7" s="4" t="s">
        <v>10</v>
      </c>
      <c r="G7" s="31">
        <f>(D7*E7)</f>
        <v>1420.5540000000003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4178.1000000000004</v>
      </c>
      <c r="F8" s="4" t="s">
        <v>10</v>
      </c>
      <c r="G8" s="31">
        <f t="shared" ref="G8:G26" si="1">D8*E8</f>
        <v>334.24800000000005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0.17</v>
      </c>
      <c r="E9" s="7">
        <v>4178.1000000000004</v>
      </c>
      <c r="F9" s="4" t="s">
        <v>10</v>
      </c>
      <c r="G9" s="31">
        <f t="shared" si="1"/>
        <v>710.27700000000016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4178.1000000000004</v>
      </c>
      <c r="F10" s="4" t="s">
        <v>10</v>
      </c>
      <c r="G10" s="31">
        <f t="shared" si="1"/>
        <v>292.46700000000004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4178.1000000000004</v>
      </c>
      <c r="F11" s="4" t="s">
        <v>10</v>
      </c>
      <c r="G11" s="31">
        <f t="shared" si="1"/>
        <v>167.12400000000002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0.21</v>
      </c>
      <c r="E12" s="7">
        <v>4178.1000000000004</v>
      </c>
      <c r="F12" s="4" t="s">
        <v>10</v>
      </c>
      <c r="G12" s="31">
        <f t="shared" si="1"/>
        <v>877.40100000000007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0.19</v>
      </c>
      <c r="E13" s="7">
        <v>4178.1000000000004</v>
      </c>
      <c r="F13" s="4" t="s">
        <v>10</v>
      </c>
      <c r="G13" s="31">
        <f t="shared" si="1"/>
        <v>793.83900000000006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0.2</v>
      </c>
      <c r="E14" s="7">
        <v>4178.1000000000004</v>
      </c>
      <c r="F14" s="4" t="s">
        <v>10</v>
      </c>
      <c r="G14" s="31">
        <f t="shared" si="1"/>
        <v>835.62000000000012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0.54</v>
      </c>
      <c r="E15" s="7">
        <v>4178.1000000000004</v>
      </c>
      <c r="F15" s="5" t="s">
        <v>44</v>
      </c>
      <c r="G15" s="31">
        <f t="shared" si="1"/>
        <v>2256.1740000000004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0.46</v>
      </c>
      <c r="E16" s="7">
        <v>4178.1000000000004</v>
      </c>
      <c r="F16" s="5" t="s">
        <v>44</v>
      </c>
      <c r="G16" s="31">
        <f t="shared" si="1"/>
        <v>1921.9260000000002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4178.1000000000004</v>
      </c>
      <c r="F17" s="4" t="s">
        <v>25</v>
      </c>
      <c r="G17" s="31">
        <f t="shared" si="1"/>
        <v>208.90500000000003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4178.1000000000004</v>
      </c>
      <c r="F18" s="4" t="s">
        <v>59</v>
      </c>
      <c r="G18" s="31">
        <f t="shared" si="1"/>
        <v>334.24800000000005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0.51</v>
      </c>
      <c r="E19" s="7">
        <v>4178.1000000000004</v>
      </c>
      <c r="F19" s="4" t="s">
        <v>17</v>
      </c>
      <c r="G19" s="31">
        <f t="shared" si="1"/>
        <v>2130.8310000000001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1.61</v>
      </c>
      <c r="E20" s="7">
        <v>4178.1000000000004</v>
      </c>
      <c r="F20" s="5" t="s">
        <v>44</v>
      </c>
      <c r="G20" s="31">
        <f>D20*E20</f>
        <v>6726.7410000000009</v>
      </c>
    </row>
    <row r="21" spans="1:7" ht="31.5" x14ac:dyDescent="0.25">
      <c r="A21" s="3">
        <f t="shared" si="0"/>
        <v>15</v>
      </c>
      <c r="B21" s="16" t="s">
        <v>62</v>
      </c>
      <c r="C21" s="3" t="s">
        <v>30</v>
      </c>
      <c r="D21" s="7">
        <v>3.58</v>
      </c>
      <c r="E21" s="7">
        <v>4178.1000000000004</v>
      </c>
      <c r="F21" s="4" t="s">
        <v>31</v>
      </c>
      <c r="G21" s="31">
        <f t="shared" si="1"/>
        <v>14957.598000000002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f>6095.96*1.04</f>
        <v>6339.7984000000006</v>
      </c>
      <c r="E22" s="7">
        <v>2</v>
      </c>
      <c r="F22" s="5" t="s">
        <v>44</v>
      </c>
      <c r="G22" s="31">
        <f t="shared" si="1"/>
        <v>12679.596800000001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1.08</v>
      </c>
      <c r="E23" s="7">
        <v>4178.1000000000004</v>
      </c>
      <c r="F23" s="5" t="s">
        <v>44</v>
      </c>
      <c r="G23" s="31">
        <f t="shared" si="1"/>
        <v>4512.3480000000009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0.14000000000000001</v>
      </c>
      <c r="E24" s="7">
        <v>4178.1000000000004</v>
      </c>
      <c r="F24" s="5" t="s">
        <v>44</v>
      </c>
      <c r="G24" s="31">
        <f t="shared" si="1"/>
        <v>584.93400000000008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1.32</v>
      </c>
      <c r="E25" s="7">
        <v>4178.1000000000004</v>
      </c>
      <c r="F25" s="5" t="s">
        <v>44</v>
      </c>
      <c r="G25" s="31">
        <f t="shared" si="1"/>
        <v>5515.0920000000006</v>
      </c>
    </row>
    <row r="26" spans="1:7" s="2" customFormat="1" ht="47.25" x14ac:dyDescent="0.25">
      <c r="A26" s="3">
        <f t="shared" si="0"/>
        <v>20</v>
      </c>
      <c r="B26" s="15" t="s">
        <v>108</v>
      </c>
      <c r="C26" s="11" t="s">
        <v>9</v>
      </c>
      <c r="D26" s="12">
        <v>2.29</v>
      </c>
      <c r="E26" s="11">
        <v>4178.1000000000004</v>
      </c>
      <c r="F26" s="5" t="s">
        <v>20</v>
      </c>
      <c r="G26" s="31">
        <f t="shared" si="1"/>
        <v>9567.8490000000002</v>
      </c>
    </row>
    <row r="27" spans="1:7" s="17" customFormat="1" x14ac:dyDescent="0.25">
      <c r="A27" s="81" t="s">
        <v>40</v>
      </c>
      <c r="B27" s="82"/>
      <c r="C27" s="82"/>
      <c r="D27" s="82"/>
      <c r="E27" s="82"/>
      <c r="F27" s="83"/>
      <c r="G27" s="23">
        <f>SUM(G7:G26)+0.01</f>
        <v>66827.782800000001</v>
      </c>
    </row>
    <row r="28" spans="1:7" s="2" customFormat="1" x14ac:dyDescent="0.25">
      <c r="A28" s="26" t="s">
        <v>39</v>
      </c>
      <c r="B28" s="26"/>
      <c r="C28" s="26"/>
      <c r="D28" s="26"/>
      <c r="E28" s="26"/>
      <c r="F28" s="34"/>
      <c r="G28" s="26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61</v>
      </c>
      <c r="G30" s="27">
        <v>14191.51</v>
      </c>
    </row>
    <row r="31" spans="1:7" s="2" customFormat="1" ht="36.6" hidden="1" customHeight="1" x14ac:dyDescent="0.25">
      <c r="A31" s="18">
        <v>2</v>
      </c>
      <c r="B31" s="15" t="s">
        <v>6</v>
      </c>
      <c r="C31" s="18" t="s">
        <v>60</v>
      </c>
      <c r="D31" s="12">
        <v>14.62</v>
      </c>
      <c r="E31" s="12">
        <v>1900</v>
      </c>
      <c r="F31" s="19" t="s">
        <v>17</v>
      </c>
      <c r="G31" s="70">
        <v>0</v>
      </c>
    </row>
    <row r="32" spans="1:7" s="2" customFormat="1" ht="34.5" hidden="1" customHeight="1" x14ac:dyDescent="0.25">
      <c r="A32" s="18">
        <f>A31+1</f>
        <v>3</v>
      </c>
      <c r="B32" s="15" t="s">
        <v>7</v>
      </c>
      <c r="C32" s="18" t="s">
        <v>60</v>
      </c>
      <c r="D32" s="12">
        <v>10.55</v>
      </c>
      <c r="E32" s="12">
        <v>1900</v>
      </c>
      <c r="F32" s="19" t="s">
        <v>17</v>
      </c>
      <c r="G32" s="70">
        <v>0</v>
      </c>
    </row>
    <row r="33" spans="1:8" s="22" customFormat="1" x14ac:dyDescent="0.25">
      <c r="A33" s="84" t="s">
        <v>40</v>
      </c>
      <c r="B33" s="85"/>
      <c r="C33" s="85"/>
      <c r="D33" s="85"/>
      <c r="E33" s="85"/>
      <c r="F33" s="86"/>
      <c r="G33" s="24">
        <f>SUM(G30:G32)</f>
        <v>14191.51</v>
      </c>
    </row>
    <row r="34" spans="1:8" s="17" customFormat="1" x14ac:dyDescent="0.25">
      <c r="A34" s="87" t="s">
        <v>47</v>
      </c>
      <c r="B34" s="88"/>
      <c r="C34" s="88"/>
      <c r="D34" s="88"/>
      <c r="E34" s="88"/>
      <c r="F34" s="89"/>
      <c r="G34" s="25">
        <f>G27+G33</f>
        <v>81019.292799999996</v>
      </c>
    </row>
    <row r="35" spans="1:8" x14ac:dyDescent="0.25">
      <c r="A35" s="90"/>
      <c r="B35" s="90"/>
      <c r="C35" s="90"/>
      <c r="D35" s="90"/>
      <c r="E35" s="90"/>
      <c r="F35" s="90"/>
      <c r="G35" s="90"/>
    </row>
    <row r="36" spans="1:8" ht="24" customHeight="1" x14ac:dyDescent="0.3">
      <c r="A36" s="91" t="s">
        <v>107</v>
      </c>
      <c r="B36" s="92"/>
      <c r="C36" s="92"/>
      <c r="D36" s="92"/>
      <c r="E36" s="92"/>
      <c r="F36" s="92"/>
      <c r="G36" s="92"/>
      <c r="H36" s="28"/>
    </row>
    <row r="37" spans="1:8" ht="27" customHeight="1" x14ac:dyDescent="0.3">
      <c r="A37" s="91" t="s">
        <v>110</v>
      </c>
      <c r="B37" s="77"/>
      <c r="C37" s="77"/>
      <c r="D37" s="77"/>
      <c r="E37" s="77"/>
      <c r="F37" s="77"/>
      <c r="G37" s="77"/>
      <c r="H37" s="28"/>
    </row>
    <row r="38" spans="1:8" ht="22.5" customHeight="1" x14ac:dyDescent="0.3">
      <c r="A38" s="76" t="s">
        <v>50</v>
      </c>
      <c r="B38" s="77"/>
      <c r="C38" s="77"/>
      <c r="D38" s="77"/>
      <c r="E38" s="77"/>
      <c r="F38" s="77"/>
      <c r="G38" s="77"/>
      <c r="H38" s="28"/>
    </row>
    <row r="39" spans="1:8" ht="27" customHeight="1" x14ac:dyDescent="0.3">
      <c r="A39" s="76" t="s">
        <v>51</v>
      </c>
      <c r="B39" s="77"/>
      <c r="C39" s="77"/>
      <c r="D39" s="77"/>
      <c r="E39" s="77"/>
      <c r="F39" s="77"/>
      <c r="G39" s="77"/>
      <c r="H39" s="28"/>
    </row>
    <row r="40" spans="1:8" ht="27.75" customHeight="1" x14ac:dyDescent="0.3">
      <c r="A40" s="76" t="s">
        <v>52</v>
      </c>
      <c r="B40" s="77"/>
      <c r="C40" s="77"/>
      <c r="D40" s="77"/>
      <c r="E40" s="77"/>
      <c r="F40" s="77"/>
      <c r="G40" s="77"/>
      <c r="H40" s="28"/>
    </row>
    <row r="41" spans="1:8" s="13" customFormat="1" x14ac:dyDescent="0.25">
      <c r="A41" s="39"/>
      <c r="B41" s="39"/>
      <c r="C41" s="39"/>
      <c r="D41" s="39"/>
      <c r="E41" s="40"/>
      <c r="F41" s="41"/>
      <c r="G41" s="42"/>
      <c r="H41" s="30"/>
    </row>
    <row r="42" spans="1:8" s="13" customFormat="1" ht="37.9" customHeight="1" x14ac:dyDescent="0.3">
      <c r="A42" s="43"/>
      <c r="B42" s="43"/>
      <c r="C42" s="44" t="s">
        <v>53</v>
      </c>
      <c r="D42" s="43"/>
      <c r="E42" s="43"/>
      <c r="F42" s="45"/>
      <c r="G42" s="46"/>
      <c r="H42" s="30"/>
    </row>
    <row r="43" spans="1:8" ht="18" x14ac:dyDescent="0.25">
      <c r="A43" s="47"/>
      <c r="B43" s="47"/>
      <c r="C43" s="47"/>
      <c r="D43" s="47"/>
      <c r="E43" s="47"/>
      <c r="F43" s="48"/>
      <c r="G43" s="49"/>
      <c r="H43" s="28"/>
    </row>
    <row r="44" spans="1:8" ht="18" x14ac:dyDescent="0.25">
      <c r="A44" s="47"/>
      <c r="B44" s="47" t="s">
        <v>54</v>
      </c>
      <c r="C44" s="47" t="s">
        <v>63</v>
      </c>
      <c r="D44" s="47"/>
      <c r="E44" s="47"/>
      <c r="F44" s="50"/>
      <c r="G44" s="49"/>
      <c r="H44" s="28"/>
    </row>
    <row r="45" spans="1:8" ht="18" x14ac:dyDescent="0.25">
      <c r="A45" s="47"/>
      <c r="B45" s="47"/>
      <c r="C45" s="47"/>
      <c r="D45" s="47"/>
      <c r="E45" s="47"/>
      <c r="F45" s="48"/>
      <c r="G45" s="49"/>
      <c r="H45" s="28"/>
    </row>
    <row r="46" spans="1:8" ht="18" x14ac:dyDescent="0.25">
      <c r="A46" s="47"/>
      <c r="B46" s="47" t="s">
        <v>55</v>
      </c>
      <c r="C46" s="47" t="s">
        <v>57</v>
      </c>
      <c r="D46" s="47"/>
      <c r="E46" s="47"/>
      <c r="F46" s="50"/>
      <c r="G46" s="49"/>
      <c r="H46" s="28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50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8"/>
  <sheetViews>
    <sheetView tabSelected="1" zoomScale="70" zoomScaleNormal="70" zoomScaleSheetLayoutView="70" workbookViewId="0">
      <selection activeCell="C10" sqref="C10"/>
    </sheetView>
  </sheetViews>
  <sheetFormatPr defaultColWidth="9.140625" defaultRowHeight="15.75" x14ac:dyDescent="0.25"/>
  <cols>
    <col min="1" max="1" width="6.85546875" style="1" customWidth="1"/>
    <col min="2" max="2" width="96.5703125" style="1" customWidth="1"/>
    <col min="3" max="3" width="31.28515625" style="66" customWidth="1"/>
    <col min="4" max="16384" width="9.140625" style="1"/>
  </cols>
  <sheetData>
    <row r="1" spans="1:3" s="28" customFormat="1" x14ac:dyDescent="0.25">
      <c r="C1" s="66"/>
    </row>
    <row r="2" spans="1:3" s="28" customFormat="1" ht="43.5" customHeight="1" x14ac:dyDescent="0.25">
      <c r="A2" s="36"/>
      <c r="B2" s="78" t="s">
        <v>111</v>
      </c>
      <c r="C2" s="93"/>
    </row>
    <row r="3" spans="1:3" s="29" customFormat="1" ht="30.75" customHeight="1" x14ac:dyDescent="0.25">
      <c r="A3" s="37"/>
      <c r="B3" s="38"/>
      <c r="C3" s="67"/>
    </row>
    <row r="4" spans="1:3" s="29" customFormat="1" ht="30.75" customHeight="1" x14ac:dyDescent="0.25">
      <c r="A4" s="55">
        <v>1</v>
      </c>
      <c r="B4" s="56" t="s">
        <v>66</v>
      </c>
      <c r="C4" s="72">
        <v>970247.51</v>
      </c>
    </row>
    <row r="5" spans="1:3" s="29" customFormat="1" ht="30.75" customHeight="1" x14ac:dyDescent="0.25">
      <c r="A5" s="55">
        <v>2</v>
      </c>
      <c r="B5" s="56" t="s">
        <v>93</v>
      </c>
      <c r="C5" s="72">
        <f>1835*11</f>
        <v>20185</v>
      </c>
    </row>
    <row r="6" spans="1:3" s="29" customFormat="1" ht="30.75" customHeight="1" x14ac:dyDescent="0.25">
      <c r="A6" s="55">
        <v>3</v>
      </c>
      <c r="B6" s="56" t="s">
        <v>94</v>
      </c>
      <c r="C6" s="72">
        <v>15700</v>
      </c>
    </row>
    <row r="7" spans="1:3" s="29" customFormat="1" ht="51" customHeight="1" x14ac:dyDescent="0.25">
      <c r="A7" s="57">
        <v>4</v>
      </c>
      <c r="B7" s="56" t="s">
        <v>67</v>
      </c>
      <c r="C7" s="73">
        <v>911663.01</v>
      </c>
    </row>
    <row r="8" spans="1:3" s="28" customFormat="1" ht="41.45" customHeight="1" x14ac:dyDescent="0.25">
      <c r="A8" s="57">
        <v>5</v>
      </c>
      <c r="B8" s="56" t="s">
        <v>68</v>
      </c>
      <c r="C8" s="73">
        <f>C4-C7</f>
        <v>58584.5</v>
      </c>
    </row>
    <row r="9" spans="1:3" s="28" customFormat="1" ht="41.45" customHeight="1" x14ac:dyDescent="0.25">
      <c r="A9" s="57">
        <v>6</v>
      </c>
      <c r="B9" s="56" t="s">
        <v>69</v>
      </c>
      <c r="C9" s="74">
        <v>0</v>
      </c>
    </row>
    <row r="10" spans="1:3" s="32" customFormat="1" ht="51" customHeight="1" x14ac:dyDescent="0.25">
      <c r="A10" s="58" t="s">
        <v>0</v>
      </c>
      <c r="B10" s="58" t="s">
        <v>1</v>
      </c>
      <c r="C10" s="59" t="s">
        <v>70</v>
      </c>
    </row>
    <row r="11" spans="1:3" ht="54" customHeight="1" x14ac:dyDescent="0.25">
      <c r="A11" s="3">
        <v>1</v>
      </c>
      <c r="B11" s="6" t="s">
        <v>8</v>
      </c>
      <c r="C11" s="31">
        <f>янв!G7+фев!G7+мар!G7+апр!G7+май!G7+июнь!G7+июль!G7+авг!G7+сен!G7+окт!G7+ноя!G7+дек!G7</f>
        <v>17004.867000000002</v>
      </c>
    </row>
    <row r="12" spans="1:3" ht="51" customHeight="1" x14ac:dyDescent="0.25">
      <c r="A12" s="3">
        <f t="shared" ref="A12:A30" si="0">A11+1</f>
        <v>2</v>
      </c>
      <c r="B12" s="15" t="s">
        <v>43</v>
      </c>
      <c r="C12" s="31">
        <f>янв!G8+фев!G8+мар!G8+апр!G8+май!G8+июнь!G8+июль!G8+авг!G8+сен!G8+окт!G8+ноя!G8+дек!G8</f>
        <v>4010.9760000000006</v>
      </c>
    </row>
    <row r="13" spans="1:3" ht="49.5" customHeight="1" x14ac:dyDescent="0.25">
      <c r="A13" s="3">
        <f t="shared" si="0"/>
        <v>3</v>
      </c>
      <c r="B13" s="6" t="s">
        <v>12</v>
      </c>
      <c r="C13" s="31">
        <f>янв!G9+фев!G9+мар!G9+апр!G9+май!G9+июнь!G9+июль!G9+авг!G9+сен!G9+окт!G9+ноя!G9+дек!G9</f>
        <v>8481.5430000000015</v>
      </c>
    </row>
    <row r="14" spans="1:3" ht="55.5" customHeight="1" x14ac:dyDescent="0.25">
      <c r="A14" s="3">
        <f t="shared" si="0"/>
        <v>4</v>
      </c>
      <c r="B14" s="6" t="s">
        <v>13</v>
      </c>
      <c r="C14" s="31">
        <f>янв!G10+фев!G10+мар!G10+апр!G10+май!G10+июнь!G10+июль!G10+авг!G10+сен!G10+окт!G10+ноя!G10+дек!G10</f>
        <v>3509.6040000000007</v>
      </c>
    </row>
    <row r="15" spans="1:3" ht="77.25" customHeight="1" x14ac:dyDescent="0.25">
      <c r="A15" s="3">
        <f t="shared" si="0"/>
        <v>5</v>
      </c>
      <c r="B15" s="6" t="s">
        <v>15</v>
      </c>
      <c r="C15" s="31">
        <f>янв!G11+фев!G11+мар!G11+апр!G11+май!G11+июнь!G11+июль!G11+авг!G11+сен!G11+окт!G11+ноя!G11+дек!G11</f>
        <v>2005.4880000000003</v>
      </c>
    </row>
    <row r="16" spans="1:3" ht="31.5" x14ac:dyDescent="0.25">
      <c r="A16" s="3">
        <f t="shared" si="0"/>
        <v>6</v>
      </c>
      <c r="B16" s="6" t="s">
        <v>18</v>
      </c>
      <c r="C16" s="31">
        <f>янв!G12+фев!G12+мар!G12+апр!G12+май!G12+июнь!G12+июль!G12+авг!G12+сен!G12+окт!G12+ноя!G12+дек!G12</f>
        <v>10487.030999999999</v>
      </c>
    </row>
    <row r="17" spans="1:3" ht="51" customHeight="1" x14ac:dyDescent="0.25">
      <c r="A17" s="3">
        <f t="shared" si="0"/>
        <v>7</v>
      </c>
      <c r="B17" s="6" t="s">
        <v>42</v>
      </c>
      <c r="C17" s="31">
        <f>янв!G13+фев!G13+мар!G13+апр!G13+май!G13+июнь!G13+июль!G13+авг!G13+сен!G13+окт!G13+ноя!G13+дек!G13</f>
        <v>9484.2870000000003</v>
      </c>
    </row>
    <row r="18" spans="1:3" x14ac:dyDescent="0.25">
      <c r="A18" s="3">
        <f t="shared" si="0"/>
        <v>8</v>
      </c>
      <c r="B18" s="6" t="s">
        <v>22</v>
      </c>
      <c r="C18" s="31">
        <f>янв!G14+фев!G14+мар!G14+апр!G14+май!G14+июнь!G14+июль!G14+авг!G14+сен!G14+окт!G14+ноя!G14+дек!G14</f>
        <v>9985.6590000000015</v>
      </c>
    </row>
    <row r="19" spans="1:3" ht="33" customHeight="1" x14ac:dyDescent="0.25">
      <c r="A19" s="3">
        <f t="shared" si="0"/>
        <v>9</v>
      </c>
      <c r="B19" s="6" t="s">
        <v>45</v>
      </c>
      <c r="C19" s="31">
        <f>янв!G15+фев!G15+мар!G15+апр!G15+май!G15+июнь!G15+июль!G15+авг!G15+сен!G15+окт!G15+ноя!G15+дек!G15</f>
        <v>26990.526000000002</v>
      </c>
    </row>
    <row r="20" spans="1:3" ht="23.25" customHeight="1" x14ac:dyDescent="0.25">
      <c r="A20" s="3">
        <f t="shared" si="0"/>
        <v>10</v>
      </c>
      <c r="B20" s="6" t="s">
        <v>58</v>
      </c>
      <c r="C20" s="31">
        <f>янв!G16+фев!G16+мар!G16+апр!G16+май!G16+июнь!G16+июль!G16+авг!G16+сен!G16+окт!G16+ноя!G16+дек!G16</f>
        <v>22979.55</v>
      </c>
    </row>
    <row r="21" spans="1:3" ht="25.5" customHeight="1" x14ac:dyDescent="0.25">
      <c r="A21" s="3">
        <f t="shared" si="0"/>
        <v>11</v>
      </c>
      <c r="B21" s="6" t="s">
        <v>24</v>
      </c>
      <c r="C21" s="31">
        <f>янв!G17+фев!G17+мар!G17+апр!G17+май!G17+июнь!G17+июль!G17+авг!G17+сен!G17+окт!G17+ноя!G17+дек!G17</f>
        <v>2506.8600000000006</v>
      </c>
    </row>
    <row r="22" spans="1:3" ht="31.5" customHeight="1" x14ac:dyDescent="0.25">
      <c r="A22" s="3">
        <f t="shared" si="0"/>
        <v>12</v>
      </c>
      <c r="B22" s="6" t="s">
        <v>26</v>
      </c>
      <c r="C22" s="31">
        <f>янв!G18+фев!G18+мар!G18+апр!G18+май!G18+июнь!G18+июль!G18+авг!G18+сен!G18+окт!G18+ноя!G18+дек!G18</f>
        <v>4010.9760000000006</v>
      </c>
    </row>
    <row r="23" spans="1:3" x14ac:dyDescent="0.25">
      <c r="A23" s="3">
        <f t="shared" si="0"/>
        <v>13</v>
      </c>
      <c r="B23" s="6" t="s">
        <v>27</v>
      </c>
      <c r="C23" s="31">
        <f>янв!G19+фев!G19+мар!G19+апр!G19+май!G19+июнь!G19+июль!G19+авг!G19+сен!G19+окт!G19+ноя!G19+дек!G19</f>
        <v>25486.409999999996</v>
      </c>
    </row>
    <row r="24" spans="1:3" x14ac:dyDescent="0.25">
      <c r="A24" s="3">
        <f t="shared" si="0"/>
        <v>14</v>
      </c>
      <c r="B24" s="16" t="s">
        <v>41</v>
      </c>
      <c r="C24" s="31">
        <f>янв!G20+фев!G20+мар!G20+апр!G20+май!G20+июнь!G20+июль!G20+авг!G20+сен!G20+окт!G20+ноя!G20+дек!G20</f>
        <v>80470.206000000006</v>
      </c>
    </row>
    <row r="25" spans="1:3" ht="31.5" x14ac:dyDescent="0.25">
      <c r="A25" s="3">
        <f t="shared" si="0"/>
        <v>15</v>
      </c>
      <c r="B25" s="16" t="s">
        <v>62</v>
      </c>
      <c r="C25" s="31">
        <f>янв!G21+фев!G21+мар!G21+апр!G21+май!G21+июнь!G21+июль!G21+авг!G21+сен!G21+окт!G21+ноя!G21+дек!G21</f>
        <v>178906.242</v>
      </c>
    </row>
    <row r="26" spans="1:3" x14ac:dyDescent="0.25">
      <c r="A26" s="3">
        <f t="shared" si="0"/>
        <v>16</v>
      </c>
      <c r="B26" s="9" t="s">
        <v>32</v>
      </c>
      <c r="C26" s="31">
        <f>янв!G22+фев!G22+мар!G22+апр!G22+май!G22+июнь!G22+июль!G22+авг!G22+сен!G22+окт!G22+ноя!G22+дек!G22</f>
        <v>151667.48480000001</v>
      </c>
    </row>
    <row r="27" spans="1:3" x14ac:dyDescent="0.25">
      <c r="A27" s="3">
        <f t="shared" si="0"/>
        <v>17</v>
      </c>
      <c r="B27" s="9" t="s">
        <v>34</v>
      </c>
      <c r="C27" s="31">
        <f>янв!G23+фев!G23+мар!G23+апр!G23+май!G23+июнь!G23+июль!G23+авг!G23+сен!G23+окт!G23+ноя!G23+дек!G23</f>
        <v>53981.052000000003</v>
      </c>
    </row>
    <row r="28" spans="1:3" x14ac:dyDescent="0.25">
      <c r="A28" s="3">
        <f t="shared" si="0"/>
        <v>18</v>
      </c>
      <c r="B28" s="9" t="s">
        <v>35</v>
      </c>
      <c r="C28" s="31">
        <f>янв!G24+фев!G24+мар!G24+апр!G24+май!G24+июнь!G24+июль!G24+авг!G24+сен!G24+окт!G24+ноя!G24+дек!G24</f>
        <v>6977.4270000000015</v>
      </c>
    </row>
    <row r="29" spans="1:3" ht="27" customHeight="1" x14ac:dyDescent="0.25">
      <c r="A29" s="3">
        <f t="shared" si="0"/>
        <v>19</v>
      </c>
      <c r="B29" s="75" t="s">
        <v>37</v>
      </c>
      <c r="C29" s="31">
        <f>янв!G25+фев!G25+мар!G25+апр!G25+май!G25+июнь!G25+июль!G25+авг!G25+сен!G25+окт!G25+ноя!G25+дек!G25</f>
        <v>65972.199000000022</v>
      </c>
    </row>
    <row r="30" spans="1:3" s="2" customFormat="1" ht="31.5" x14ac:dyDescent="0.25">
      <c r="A30" s="3">
        <f t="shared" si="0"/>
        <v>20</v>
      </c>
      <c r="B30" s="15" t="s">
        <v>38</v>
      </c>
      <c r="C30" s="31">
        <f>янв!G26+фев!G26+мар!G26+апр!G26+май!G26+июнь!G26+июль!G26+авг!G26+сен!G26+окт!G26+ноя!G26+дек!G26</f>
        <v>104243.595</v>
      </c>
    </row>
    <row r="31" spans="1:3" s="17" customFormat="1" x14ac:dyDescent="0.25">
      <c r="A31" s="81" t="s">
        <v>40</v>
      </c>
      <c r="B31" s="82"/>
      <c r="C31" s="31">
        <f>SUM(C11:C30)</f>
        <v>789161.9828</v>
      </c>
    </row>
    <row r="32" spans="1:3" s="2" customFormat="1" x14ac:dyDescent="0.25">
      <c r="A32" s="26" t="s">
        <v>39</v>
      </c>
      <c r="B32" s="26"/>
      <c r="C32" s="31"/>
    </row>
    <row r="33" spans="1:3" s="2" customFormat="1" ht="45.75" customHeight="1" x14ac:dyDescent="0.25">
      <c r="A33" s="60" t="s">
        <v>0</v>
      </c>
      <c r="B33" s="60" t="s">
        <v>1</v>
      </c>
      <c r="C33" s="59" t="s">
        <v>70</v>
      </c>
    </row>
    <row r="34" spans="1:3" s="2" customFormat="1" ht="24" customHeight="1" x14ac:dyDescent="0.25">
      <c r="A34" s="18">
        <v>1</v>
      </c>
      <c r="B34" s="20" t="s">
        <v>39</v>
      </c>
      <c r="C34" s="31">
        <f>янв!G30+фев!G30+мар!G30+апр!G30+май!G30+июнь!G30+июль!G30+авг!G30+сен!G30+окт!G30+ноя!G30+дек!G30</f>
        <v>47658.26</v>
      </c>
    </row>
    <row r="35" spans="1:3" s="2" customFormat="1" ht="36.6" customHeight="1" x14ac:dyDescent="0.25">
      <c r="A35" s="18">
        <v>2</v>
      </c>
      <c r="B35" s="15" t="s">
        <v>6</v>
      </c>
      <c r="C35" s="31">
        <f>янв!G31+фев!G31+мар!G31+апр!G31+май!G31+июнь!G31+июль!G31+авг!G31+сен!G31+окт!G31+ноя!G31+дек!G31</f>
        <v>27778</v>
      </c>
    </row>
    <row r="36" spans="1:3" s="2" customFormat="1" ht="34.5" customHeight="1" x14ac:dyDescent="0.25">
      <c r="A36" s="18">
        <f>A35+1</f>
        <v>3</v>
      </c>
      <c r="B36" s="15" t="s">
        <v>7</v>
      </c>
      <c r="C36" s="31">
        <f>янв!G32+фев!G32+мар!G32+апр!G32+май!G32+июнь!G32+июль!G32+авг!G32+сен!G32+окт!G32+ноя!G32+дек!G32</f>
        <v>20045</v>
      </c>
    </row>
    <row r="37" spans="1:3" s="22" customFormat="1" x14ac:dyDescent="0.25">
      <c r="A37" s="84" t="s">
        <v>40</v>
      </c>
      <c r="B37" s="85"/>
      <c r="C37" s="31">
        <f>SUM(C34:C36)</f>
        <v>95481.260000000009</v>
      </c>
    </row>
    <row r="38" spans="1:3" s="17" customFormat="1" x14ac:dyDescent="0.25">
      <c r="A38" s="87" t="s">
        <v>47</v>
      </c>
      <c r="B38" s="88"/>
      <c r="C38" s="31">
        <f>C31+C37</f>
        <v>884643.24280000001</v>
      </c>
    </row>
    <row r="39" spans="1:3" s="28" customFormat="1" ht="20.45" customHeight="1" x14ac:dyDescent="0.3">
      <c r="A39" s="61"/>
      <c r="B39" s="62" t="s">
        <v>71</v>
      </c>
      <c r="C39" s="69">
        <f>C4-C38+C5</f>
        <v>105789.2672</v>
      </c>
    </row>
    <row r="40" spans="1:3" s="28" customFormat="1" ht="21.75" customHeight="1" x14ac:dyDescent="0.3">
      <c r="A40" s="53"/>
      <c r="B40" s="52"/>
      <c r="C40" s="68"/>
    </row>
    <row r="41" spans="1:3" s="28" customFormat="1" ht="20.25" customHeight="1" x14ac:dyDescent="0.3">
      <c r="A41" s="51"/>
      <c r="B41" s="52"/>
      <c r="C41" s="68"/>
    </row>
    <row r="42" spans="1:3" s="28" customFormat="1" ht="27" customHeight="1" x14ac:dyDescent="0.3">
      <c r="A42" s="51"/>
      <c r="B42" s="52"/>
      <c r="C42" s="68"/>
    </row>
    <row r="43" spans="1:3" s="28" customFormat="1" ht="24.75" customHeight="1" x14ac:dyDescent="0.3">
      <c r="A43" s="51"/>
      <c r="B43" s="52"/>
      <c r="C43" s="68"/>
    </row>
    <row r="44" spans="1:3" s="30" customFormat="1" x14ac:dyDescent="0.25">
      <c r="A44" s="39"/>
      <c r="B44" s="39"/>
      <c r="C44" s="63"/>
    </row>
    <row r="45" spans="1:3" s="30" customFormat="1" ht="21" customHeight="1" x14ac:dyDescent="0.25">
      <c r="A45" s="43"/>
      <c r="B45" s="43"/>
      <c r="C45" s="64"/>
    </row>
    <row r="46" spans="1:3" s="28" customFormat="1" ht="18" x14ac:dyDescent="0.25">
      <c r="A46" s="54"/>
      <c r="B46" s="54"/>
      <c r="C46" s="65"/>
    </row>
    <row r="47" spans="1:3" s="28" customFormat="1" ht="18" x14ac:dyDescent="0.25">
      <c r="A47" s="54"/>
      <c r="B47" s="54"/>
      <c r="C47" s="65"/>
    </row>
    <row r="48" spans="1:3" s="28" customFormat="1" ht="18" x14ac:dyDescent="0.25">
      <c r="A48" s="54"/>
      <c r="B48" s="54"/>
      <c r="C48" s="65"/>
    </row>
    <row r="49" spans="1:3" s="28" customFormat="1" ht="18" x14ac:dyDescent="0.25">
      <c r="A49" s="54"/>
      <c r="B49" s="54"/>
      <c r="C49" s="65"/>
    </row>
    <row r="50" spans="1:3" s="28" customFormat="1" x14ac:dyDescent="0.25">
      <c r="C50" s="66"/>
    </row>
    <row r="51" spans="1:3" s="28" customFormat="1" x14ac:dyDescent="0.25">
      <c r="C51" s="66"/>
    </row>
    <row r="52" spans="1:3" s="28" customFormat="1" x14ac:dyDescent="0.25">
      <c r="C52" s="66"/>
    </row>
    <row r="53" spans="1:3" s="28" customFormat="1" x14ac:dyDescent="0.25">
      <c r="C53" s="66"/>
    </row>
    <row r="54" spans="1:3" s="28" customFormat="1" x14ac:dyDescent="0.25">
      <c r="C54" s="66"/>
    </row>
    <row r="55" spans="1:3" s="28" customFormat="1" x14ac:dyDescent="0.25">
      <c r="C55" s="66"/>
    </row>
    <row r="56" spans="1:3" s="28" customFormat="1" x14ac:dyDescent="0.25">
      <c r="C56" s="66"/>
    </row>
    <row r="57" spans="1:3" s="28" customFormat="1" x14ac:dyDescent="0.25">
      <c r="C57" s="66"/>
    </row>
    <row r="58" spans="1:3" s="28" customFormat="1" x14ac:dyDescent="0.25">
      <c r="C58" s="66"/>
    </row>
  </sheetData>
  <mergeCells count="4">
    <mergeCell ref="A31:B31"/>
    <mergeCell ref="A37:B37"/>
    <mergeCell ref="A38:B38"/>
    <mergeCell ref="B2:C2"/>
  </mergeCells>
  <pageMargins left="0.70866141732283472" right="0.70866141732283472" top="0.27559055118110237" bottom="0.31496062992125984" header="0.15748031496062992" footer="0.15748031496062992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1" zoomScale="55" zoomScaleNormal="75" zoomScaleSheetLayoutView="55" workbookViewId="0">
      <selection activeCell="A37" sqref="A37:G3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5" customWidth="1"/>
    <col min="7" max="7" width="23.140625" style="28" customWidth="1"/>
    <col min="8" max="10" width="8.85546875" style="1" customWidth="1"/>
    <col min="11" max="16384" width="9.140625" style="1"/>
  </cols>
  <sheetData>
    <row r="1" spans="1:10" s="28" customFormat="1" x14ac:dyDescent="0.25">
      <c r="F1" s="33"/>
    </row>
    <row r="2" spans="1:10" ht="43.5" customHeight="1" x14ac:dyDescent="0.25">
      <c r="A2" s="36"/>
      <c r="B2" s="78" t="s">
        <v>75</v>
      </c>
      <c r="C2" s="79"/>
      <c r="D2" s="79"/>
      <c r="E2" s="79"/>
      <c r="F2" s="79"/>
      <c r="G2" s="79"/>
      <c r="H2" s="28"/>
      <c r="I2" s="28"/>
      <c r="J2" s="28"/>
    </row>
    <row r="3" spans="1:10" s="2" customFormat="1" ht="34.5" customHeight="1" x14ac:dyDescent="0.25">
      <c r="A3" s="37"/>
      <c r="B3" s="38" t="s">
        <v>49</v>
      </c>
      <c r="C3" s="37"/>
      <c r="D3" s="37"/>
      <c r="E3" s="37"/>
      <c r="F3" s="37"/>
      <c r="G3" s="71">
        <v>44620</v>
      </c>
      <c r="H3" s="29"/>
      <c r="I3" s="29"/>
      <c r="J3" s="29"/>
    </row>
    <row r="4" spans="1:10" s="29" customFormat="1" ht="86.25" customHeight="1" x14ac:dyDescent="0.3">
      <c r="A4" s="80" t="s">
        <v>64</v>
      </c>
      <c r="B4" s="77"/>
      <c r="C4" s="77"/>
      <c r="D4" s="77"/>
      <c r="E4" s="77"/>
      <c r="F4" s="77"/>
      <c r="G4" s="77"/>
    </row>
    <row r="5" spans="1:10" s="28" customFormat="1" ht="68.25" customHeight="1" x14ac:dyDescent="0.3">
      <c r="A5" s="80" t="s">
        <v>56</v>
      </c>
      <c r="B5" s="77"/>
      <c r="C5" s="77"/>
      <c r="D5" s="77"/>
      <c r="E5" s="77"/>
      <c r="F5" s="77"/>
      <c r="G5" s="77"/>
    </row>
    <row r="6" spans="1:10" s="32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0.34</v>
      </c>
      <c r="E7" s="7">
        <v>4178.1000000000004</v>
      </c>
      <c r="F7" s="4" t="s">
        <v>10</v>
      </c>
      <c r="G7" s="31">
        <f>(D7*E7)</f>
        <v>1420.5540000000003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4178.1000000000004</v>
      </c>
      <c r="F8" s="4" t="s">
        <v>10</v>
      </c>
      <c r="G8" s="31">
        <f t="shared" ref="G8:G26" si="1">D8*E8</f>
        <v>334.24800000000005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0.17</v>
      </c>
      <c r="E9" s="7">
        <v>4178.1000000000004</v>
      </c>
      <c r="F9" s="4" t="s">
        <v>10</v>
      </c>
      <c r="G9" s="31">
        <f t="shared" si="1"/>
        <v>710.27700000000016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4178.1000000000004</v>
      </c>
      <c r="F10" s="4" t="s">
        <v>10</v>
      </c>
      <c r="G10" s="31">
        <f t="shared" si="1"/>
        <v>292.46700000000004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4178.1000000000004</v>
      </c>
      <c r="F11" s="4" t="s">
        <v>10</v>
      </c>
      <c r="G11" s="31">
        <f t="shared" si="1"/>
        <v>167.12400000000002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0.21</v>
      </c>
      <c r="E12" s="7">
        <v>4178.1000000000004</v>
      </c>
      <c r="F12" s="4" t="s">
        <v>10</v>
      </c>
      <c r="G12" s="31">
        <f t="shared" si="1"/>
        <v>877.40100000000007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0.19</v>
      </c>
      <c r="E13" s="7">
        <v>4178.1000000000004</v>
      </c>
      <c r="F13" s="4" t="s">
        <v>10</v>
      </c>
      <c r="G13" s="31">
        <f t="shared" si="1"/>
        <v>793.83900000000006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0.2</v>
      </c>
      <c r="E14" s="7">
        <v>4178.1000000000004</v>
      </c>
      <c r="F14" s="4" t="s">
        <v>10</v>
      </c>
      <c r="G14" s="31">
        <f t="shared" si="1"/>
        <v>835.62000000000012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0.54</v>
      </c>
      <c r="E15" s="7">
        <v>4178.1000000000004</v>
      </c>
      <c r="F15" s="5" t="s">
        <v>44</v>
      </c>
      <c r="G15" s="31">
        <f t="shared" si="1"/>
        <v>2256.1740000000004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0.46</v>
      </c>
      <c r="E16" s="7">
        <v>4178.1000000000004</v>
      </c>
      <c r="F16" s="5" t="s">
        <v>44</v>
      </c>
      <c r="G16" s="31">
        <f t="shared" si="1"/>
        <v>1921.9260000000002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4178.1000000000004</v>
      </c>
      <c r="F17" s="4" t="s">
        <v>25</v>
      </c>
      <c r="G17" s="31">
        <f t="shared" si="1"/>
        <v>208.90500000000003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4178.1000000000004</v>
      </c>
      <c r="F18" s="4" t="s">
        <v>59</v>
      </c>
      <c r="G18" s="31">
        <f t="shared" si="1"/>
        <v>334.24800000000005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0.51</v>
      </c>
      <c r="E19" s="7">
        <v>4178.1000000000004</v>
      </c>
      <c r="F19" s="4" t="s">
        <v>17</v>
      </c>
      <c r="G19" s="31">
        <f t="shared" si="1"/>
        <v>2130.8310000000001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1.61</v>
      </c>
      <c r="E20" s="7">
        <v>4178.1000000000004</v>
      </c>
      <c r="F20" s="5" t="s">
        <v>44</v>
      </c>
      <c r="G20" s="31">
        <f>D20*E20</f>
        <v>6726.7410000000009</v>
      </c>
    </row>
    <row r="21" spans="1:7" ht="31.5" x14ac:dyDescent="0.25">
      <c r="A21" s="3">
        <f t="shared" si="0"/>
        <v>15</v>
      </c>
      <c r="B21" s="16" t="s">
        <v>62</v>
      </c>
      <c r="C21" s="3" t="s">
        <v>30</v>
      </c>
      <c r="D21" s="7">
        <v>3.58</v>
      </c>
      <c r="E21" s="7">
        <v>4178.1000000000004</v>
      </c>
      <c r="F21" s="4" t="s">
        <v>31</v>
      </c>
      <c r="G21" s="31">
        <f t="shared" si="1"/>
        <v>14957.598000000002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f>6095.96*1.04</f>
        <v>6339.7984000000006</v>
      </c>
      <c r="E22" s="7">
        <v>2</v>
      </c>
      <c r="F22" s="5" t="s">
        <v>44</v>
      </c>
      <c r="G22" s="31">
        <f t="shared" si="1"/>
        <v>12679.596800000001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1.08</v>
      </c>
      <c r="E23" s="7">
        <v>4178.1000000000004</v>
      </c>
      <c r="F23" s="5" t="s">
        <v>44</v>
      </c>
      <c r="G23" s="31">
        <f t="shared" si="1"/>
        <v>4512.3480000000009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0.14000000000000001</v>
      </c>
      <c r="E24" s="7">
        <v>4178.1000000000004</v>
      </c>
      <c r="F24" s="5" t="s">
        <v>44</v>
      </c>
      <c r="G24" s="31">
        <f t="shared" si="1"/>
        <v>584.93400000000008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1.32</v>
      </c>
      <c r="E25" s="7">
        <v>4178.1000000000004</v>
      </c>
      <c r="F25" s="5" t="s">
        <v>44</v>
      </c>
      <c r="G25" s="31">
        <f t="shared" si="1"/>
        <v>5515.0920000000006</v>
      </c>
    </row>
    <row r="26" spans="1:7" s="2" customFormat="1" ht="47.25" x14ac:dyDescent="0.25">
      <c r="A26" s="3">
        <f t="shared" si="0"/>
        <v>20</v>
      </c>
      <c r="B26" s="15" t="s">
        <v>65</v>
      </c>
      <c r="C26" s="11" t="s">
        <v>9</v>
      </c>
      <c r="D26" s="12">
        <v>2.0099999999999998</v>
      </c>
      <c r="E26" s="11">
        <v>4178.1000000000004</v>
      </c>
      <c r="F26" s="5" t="s">
        <v>20</v>
      </c>
      <c r="G26" s="31">
        <f t="shared" si="1"/>
        <v>8397.9809999999998</v>
      </c>
    </row>
    <row r="27" spans="1:7" s="17" customFormat="1" x14ac:dyDescent="0.25">
      <c r="A27" s="81" t="s">
        <v>40</v>
      </c>
      <c r="B27" s="82"/>
      <c r="C27" s="82"/>
      <c r="D27" s="82"/>
      <c r="E27" s="82"/>
      <c r="F27" s="83"/>
      <c r="G27" s="23">
        <f>SUM(G7:G26)+0.01</f>
        <v>65657.914799999999</v>
      </c>
    </row>
    <row r="28" spans="1:7" s="2" customFormat="1" x14ac:dyDescent="0.25">
      <c r="A28" s="26" t="s">
        <v>39</v>
      </c>
      <c r="B28" s="26"/>
      <c r="C28" s="26"/>
      <c r="D28" s="26"/>
      <c r="E28" s="26"/>
      <c r="F28" s="34"/>
      <c r="G28" s="26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61</v>
      </c>
      <c r="G30" s="27">
        <f>326.4</f>
        <v>326.39999999999998</v>
      </c>
    </row>
    <row r="31" spans="1:7" s="2" customFormat="1" ht="36.6" customHeight="1" x14ac:dyDescent="0.25">
      <c r="A31" s="18">
        <v>2</v>
      </c>
      <c r="B31" s="15" t="s">
        <v>6</v>
      </c>
      <c r="C31" s="18" t="s">
        <v>60</v>
      </c>
      <c r="D31" s="12">
        <v>14.62</v>
      </c>
      <c r="E31" s="12">
        <v>1900</v>
      </c>
      <c r="F31" s="19" t="s">
        <v>17</v>
      </c>
      <c r="G31" s="70">
        <v>0</v>
      </c>
    </row>
    <row r="32" spans="1:7" s="2" customFormat="1" ht="34.5" customHeight="1" x14ac:dyDescent="0.25">
      <c r="A32" s="18">
        <f>A31+1</f>
        <v>3</v>
      </c>
      <c r="B32" s="15" t="s">
        <v>7</v>
      </c>
      <c r="C32" s="18" t="s">
        <v>60</v>
      </c>
      <c r="D32" s="12">
        <v>10.55</v>
      </c>
      <c r="E32" s="12">
        <v>1900</v>
      </c>
      <c r="F32" s="19" t="s">
        <v>17</v>
      </c>
      <c r="G32" s="70">
        <v>0</v>
      </c>
    </row>
    <row r="33" spans="1:8" s="22" customFormat="1" x14ac:dyDescent="0.25">
      <c r="A33" s="84" t="s">
        <v>40</v>
      </c>
      <c r="B33" s="85"/>
      <c r="C33" s="85"/>
      <c r="D33" s="85"/>
      <c r="E33" s="85"/>
      <c r="F33" s="86"/>
      <c r="G33" s="24">
        <f>SUM(G30:G32)</f>
        <v>326.39999999999998</v>
      </c>
    </row>
    <row r="34" spans="1:8" s="17" customFormat="1" x14ac:dyDescent="0.25">
      <c r="A34" s="87" t="s">
        <v>47</v>
      </c>
      <c r="B34" s="88"/>
      <c r="C34" s="88"/>
      <c r="D34" s="88"/>
      <c r="E34" s="88"/>
      <c r="F34" s="89"/>
      <c r="G34" s="25">
        <f>G27+G33</f>
        <v>65984.314799999993</v>
      </c>
    </row>
    <row r="35" spans="1:8" x14ac:dyDescent="0.25">
      <c r="A35" s="90"/>
      <c r="B35" s="90"/>
      <c r="C35" s="90"/>
      <c r="D35" s="90"/>
      <c r="E35" s="90"/>
      <c r="F35" s="90"/>
      <c r="G35" s="90"/>
    </row>
    <row r="36" spans="1:8" ht="24" customHeight="1" x14ac:dyDescent="0.3">
      <c r="A36" s="91" t="s">
        <v>74</v>
      </c>
      <c r="B36" s="92"/>
      <c r="C36" s="92"/>
      <c r="D36" s="92"/>
      <c r="E36" s="92"/>
      <c r="F36" s="92"/>
      <c r="G36" s="92"/>
      <c r="H36" s="28"/>
    </row>
    <row r="37" spans="1:8" ht="27" customHeight="1" x14ac:dyDescent="0.3">
      <c r="A37" s="91" t="s">
        <v>76</v>
      </c>
      <c r="B37" s="77"/>
      <c r="C37" s="77"/>
      <c r="D37" s="77"/>
      <c r="E37" s="77"/>
      <c r="F37" s="77"/>
      <c r="G37" s="77"/>
      <c r="H37" s="28"/>
    </row>
    <row r="38" spans="1:8" ht="22.5" customHeight="1" x14ac:dyDescent="0.3">
      <c r="A38" s="76" t="s">
        <v>50</v>
      </c>
      <c r="B38" s="77"/>
      <c r="C38" s="77"/>
      <c r="D38" s="77"/>
      <c r="E38" s="77"/>
      <c r="F38" s="77"/>
      <c r="G38" s="77"/>
      <c r="H38" s="28"/>
    </row>
    <row r="39" spans="1:8" ht="27" customHeight="1" x14ac:dyDescent="0.3">
      <c r="A39" s="76" t="s">
        <v>51</v>
      </c>
      <c r="B39" s="77"/>
      <c r="C39" s="77"/>
      <c r="D39" s="77"/>
      <c r="E39" s="77"/>
      <c r="F39" s="77"/>
      <c r="G39" s="77"/>
      <c r="H39" s="28"/>
    </row>
    <row r="40" spans="1:8" ht="27.75" customHeight="1" x14ac:dyDescent="0.3">
      <c r="A40" s="76" t="s">
        <v>52</v>
      </c>
      <c r="B40" s="77"/>
      <c r="C40" s="77"/>
      <c r="D40" s="77"/>
      <c r="E40" s="77"/>
      <c r="F40" s="77"/>
      <c r="G40" s="77"/>
      <c r="H40" s="28"/>
    </row>
    <row r="41" spans="1:8" s="13" customFormat="1" x14ac:dyDescent="0.25">
      <c r="A41" s="39"/>
      <c r="B41" s="39"/>
      <c r="C41" s="39"/>
      <c r="D41" s="39"/>
      <c r="E41" s="40"/>
      <c r="F41" s="41"/>
      <c r="G41" s="42"/>
      <c r="H41" s="30"/>
    </row>
    <row r="42" spans="1:8" s="13" customFormat="1" ht="37.9" customHeight="1" x14ac:dyDescent="0.3">
      <c r="A42" s="43"/>
      <c r="B42" s="43"/>
      <c r="C42" s="44" t="s">
        <v>53</v>
      </c>
      <c r="D42" s="43"/>
      <c r="E42" s="43"/>
      <c r="F42" s="45"/>
      <c r="G42" s="46"/>
      <c r="H42" s="30"/>
    </row>
    <row r="43" spans="1:8" ht="18" x14ac:dyDescent="0.25">
      <c r="A43" s="47"/>
      <c r="B43" s="47"/>
      <c r="C43" s="47"/>
      <c r="D43" s="47"/>
      <c r="E43" s="47"/>
      <c r="F43" s="48"/>
      <c r="G43" s="49"/>
      <c r="H43" s="28"/>
    </row>
    <row r="44" spans="1:8" ht="18" x14ac:dyDescent="0.25">
      <c r="A44" s="47"/>
      <c r="B44" s="47" t="s">
        <v>54</v>
      </c>
      <c r="C44" s="47" t="s">
        <v>63</v>
      </c>
      <c r="D44" s="47"/>
      <c r="E44" s="47"/>
      <c r="F44" s="50"/>
      <c r="G44" s="49"/>
      <c r="H44" s="28"/>
    </row>
    <row r="45" spans="1:8" ht="18" x14ac:dyDescent="0.25">
      <c r="A45" s="47"/>
      <c r="B45" s="47"/>
      <c r="C45" s="47"/>
      <c r="D45" s="47"/>
      <c r="E45" s="47"/>
      <c r="F45" s="48"/>
      <c r="G45" s="49"/>
      <c r="H45" s="28"/>
    </row>
    <row r="46" spans="1:8" ht="18" x14ac:dyDescent="0.25">
      <c r="A46" s="47"/>
      <c r="B46" s="47" t="s">
        <v>55</v>
      </c>
      <c r="C46" s="47" t="s">
        <v>57</v>
      </c>
      <c r="D46" s="47"/>
      <c r="E46" s="47"/>
      <c r="F46" s="50"/>
      <c r="G46" s="49"/>
      <c r="H46" s="28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5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3" zoomScale="55" zoomScaleNormal="75" zoomScaleSheetLayoutView="55" workbookViewId="0">
      <selection activeCell="A37" sqref="A37:G3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5" customWidth="1"/>
    <col min="7" max="7" width="23.140625" style="28" customWidth="1"/>
    <col min="8" max="10" width="8.85546875" style="1" customWidth="1"/>
    <col min="11" max="16384" width="9.140625" style="1"/>
  </cols>
  <sheetData>
    <row r="1" spans="1:10" s="28" customFormat="1" x14ac:dyDescent="0.25">
      <c r="F1" s="33"/>
    </row>
    <row r="2" spans="1:10" ht="43.5" customHeight="1" x14ac:dyDescent="0.25">
      <c r="A2" s="36"/>
      <c r="B2" s="78" t="s">
        <v>78</v>
      </c>
      <c r="C2" s="79"/>
      <c r="D2" s="79"/>
      <c r="E2" s="79"/>
      <c r="F2" s="79"/>
      <c r="G2" s="79"/>
      <c r="H2" s="28"/>
      <c r="I2" s="28"/>
      <c r="J2" s="28"/>
    </row>
    <row r="3" spans="1:10" s="2" customFormat="1" ht="34.5" customHeight="1" x14ac:dyDescent="0.25">
      <c r="A3" s="37"/>
      <c r="B3" s="38" t="s">
        <v>49</v>
      </c>
      <c r="C3" s="37"/>
      <c r="D3" s="37"/>
      <c r="E3" s="37"/>
      <c r="F3" s="37"/>
      <c r="G3" s="71">
        <v>44651</v>
      </c>
      <c r="H3" s="29"/>
      <c r="I3" s="29"/>
      <c r="J3" s="29"/>
    </row>
    <row r="4" spans="1:10" s="29" customFormat="1" ht="86.25" customHeight="1" x14ac:dyDescent="0.3">
      <c r="A4" s="80" t="s">
        <v>64</v>
      </c>
      <c r="B4" s="77"/>
      <c r="C4" s="77"/>
      <c r="D4" s="77"/>
      <c r="E4" s="77"/>
      <c r="F4" s="77"/>
      <c r="G4" s="77"/>
    </row>
    <row r="5" spans="1:10" s="28" customFormat="1" ht="68.25" customHeight="1" x14ac:dyDescent="0.3">
      <c r="A5" s="80" t="s">
        <v>56</v>
      </c>
      <c r="B5" s="77"/>
      <c r="C5" s="77"/>
      <c r="D5" s="77"/>
      <c r="E5" s="77"/>
      <c r="F5" s="77"/>
      <c r="G5" s="77"/>
    </row>
    <row r="6" spans="1:10" s="32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0.34</v>
      </c>
      <c r="E7" s="7">
        <v>4178.1000000000004</v>
      </c>
      <c r="F7" s="4" t="s">
        <v>10</v>
      </c>
      <c r="G7" s="31">
        <f>(D7*E7)</f>
        <v>1420.5540000000003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4178.1000000000004</v>
      </c>
      <c r="F8" s="4" t="s">
        <v>10</v>
      </c>
      <c r="G8" s="31">
        <f t="shared" ref="G8:G26" si="1">D8*E8</f>
        <v>334.24800000000005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0.17</v>
      </c>
      <c r="E9" s="7">
        <v>4178.1000000000004</v>
      </c>
      <c r="F9" s="4" t="s">
        <v>10</v>
      </c>
      <c r="G9" s="31">
        <f t="shared" si="1"/>
        <v>710.27700000000016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4178.1000000000004</v>
      </c>
      <c r="F10" s="4" t="s">
        <v>10</v>
      </c>
      <c r="G10" s="31">
        <f t="shared" si="1"/>
        <v>292.46700000000004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4178.1000000000004</v>
      </c>
      <c r="F11" s="4" t="s">
        <v>10</v>
      </c>
      <c r="G11" s="31">
        <f t="shared" si="1"/>
        <v>167.12400000000002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0.21</v>
      </c>
      <c r="E12" s="7">
        <v>4178.1000000000004</v>
      </c>
      <c r="F12" s="4" t="s">
        <v>10</v>
      </c>
      <c r="G12" s="31">
        <f t="shared" si="1"/>
        <v>877.40100000000007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0.19</v>
      </c>
      <c r="E13" s="7">
        <v>4178.1000000000004</v>
      </c>
      <c r="F13" s="4" t="s">
        <v>10</v>
      </c>
      <c r="G13" s="31">
        <f t="shared" si="1"/>
        <v>793.83900000000006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0.2</v>
      </c>
      <c r="E14" s="7">
        <v>4178.1000000000004</v>
      </c>
      <c r="F14" s="4" t="s">
        <v>10</v>
      </c>
      <c r="G14" s="31">
        <f t="shared" si="1"/>
        <v>835.62000000000012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0.54</v>
      </c>
      <c r="E15" s="7">
        <v>4178.1000000000004</v>
      </c>
      <c r="F15" s="5" t="s">
        <v>44</v>
      </c>
      <c r="G15" s="31">
        <f t="shared" si="1"/>
        <v>2256.1740000000004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0.46</v>
      </c>
      <c r="E16" s="7">
        <v>4178.1000000000004</v>
      </c>
      <c r="F16" s="5" t="s">
        <v>44</v>
      </c>
      <c r="G16" s="31">
        <f t="shared" si="1"/>
        <v>1921.9260000000002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4178.1000000000004</v>
      </c>
      <c r="F17" s="4" t="s">
        <v>25</v>
      </c>
      <c r="G17" s="31">
        <f t="shared" si="1"/>
        <v>208.90500000000003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4178.1000000000004</v>
      </c>
      <c r="F18" s="4" t="s">
        <v>59</v>
      </c>
      <c r="G18" s="31">
        <f t="shared" si="1"/>
        <v>334.24800000000005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0.51</v>
      </c>
      <c r="E19" s="7">
        <v>4178.1000000000004</v>
      </c>
      <c r="F19" s="4" t="s">
        <v>17</v>
      </c>
      <c r="G19" s="31">
        <f t="shared" si="1"/>
        <v>2130.8310000000001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1.61</v>
      </c>
      <c r="E20" s="7">
        <v>4178.1000000000004</v>
      </c>
      <c r="F20" s="5" t="s">
        <v>44</v>
      </c>
      <c r="G20" s="31">
        <f>D20*E20</f>
        <v>6726.7410000000009</v>
      </c>
    </row>
    <row r="21" spans="1:7" ht="31.5" x14ac:dyDescent="0.25">
      <c r="A21" s="3">
        <f t="shared" si="0"/>
        <v>15</v>
      </c>
      <c r="B21" s="16" t="s">
        <v>62</v>
      </c>
      <c r="C21" s="3" t="s">
        <v>30</v>
      </c>
      <c r="D21" s="7">
        <v>3.58</v>
      </c>
      <c r="E21" s="7">
        <v>4178.1000000000004</v>
      </c>
      <c r="F21" s="4" t="s">
        <v>31</v>
      </c>
      <c r="G21" s="31">
        <f t="shared" si="1"/>
        <v>14957.598000000002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f>6095.96*1.04</f>
        <v>6339.7984000000006</v>
      </c>
      <c r="E22" s="7">
        <v>2</v>
      </c>
      <c r="F22" s="5" t="s">
        <v>44</v>
      </c>
      <c r="G22" s="31">
        <f t="shared" si="1"/>
        <v>12679.596800000001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1.08</v>
      </c>
      <c r="E23" s="7">
        <v>4178.1000000000004</v>
      </c>
      <c r="F23" s="5" t="s">
        <v>44</v>
      </c>
      <c r="G23" s="31">
        <f t="shared" si="1"/>
        <v>4512.3480000000009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0.14000000000000001</v>
      </c>
      <c r="E24" s="7">
        <v>4178.1000000000004</v>
      </c>
      <c r="F24" s="5" t="s">
        <v>44</v>
      </c>
      <c r="G24" s="31">
        <f t="shared" si="1"/>
        <v>584.93400000000008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1.32</v>
      </c>
      <c r="E25" s="7">
        <v>4178.1000000000004</v>
      </c>
      <c r="F25" s="5" t="s">
        <v>44</v>
      </c>
      <c r="G25" s="31">
        <f t="shared" si="1"/>
        <v>5515.0920000000006</v>
      </c>
    </row>
    <row r="26" spans="1:7" s="2" customFormat="1" ht="47.25" x14ac:dyDescent="0.25">
      <c r="A26" s="3">
        <f t="shared" si="0"/>
        <v>20</v>
      </c>
      <c r="B26" s="15" t="s">
        <v>65</v>
      </c>
      <c r="C26" s="11" t="s">
        <v>9</v>
      </c>
      <c r="D26" s="12">
        <v>2.0099999999999998</v>
      </c>
      <c r="E26" s="11">
        <v>4178.1000000000004</v>
      </c>
      <c r="F26" s="5" t="s">
        <v>20</v>
      </c>
      <c r="G26" s="31">
        <f t="shared" si="1"/>
        <v>8397.9809999999998</v>
      </c>
    </row>
    <row r="27" spans="1:7" s="17" customFormat="1" x14ac:dyDescent="0.25">
      <c r="A27" s="81" t="s">
        <v>40</v>
      </c>
      <c r="B27" s="82"/>
      <c r="C27" s="82"/>
      <c r="D27" s="82"/>
      <c r="E27" s="82"/>
      <c r="F27" s="83"/>
      <c r="G27" s="23">
        <f>SUM(G7:G26)+0.01</f>
        <v>65657.914799999999</v>
      </c>
    </row>
    <row r="28" spans="1:7" s="2" customFormat="1" x14ac:dyDescent="0.25">
      <c r="A28" s="26" t="s">
        <v>39</v>
      </c>
      <c r="B28" s="26"/>
      <c r="C28" s="26"/>
      <c r="D28" s="26"/>
      <c r="E28" s="26"/>
      <c r="F28" s="34"/>
      <c r="G28" s="26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61</v>
      </c>
      <c r="G30" s="27">
        <v>3767.11</v>
      </c>
    </row>
    <row r="31" spans="1:7" s="2" customFormat="1" ht="36.6" customHeight="1" x14ac:dyDescent="0.25">
      <c r="A31" s="18">
        <v>2</v>
      </c>
      <c r="B31" s="15" t="s">
        <v>6</v>
      </c>
      <c r="C31" s="18" t="s">
        <v>60</v>
      </c>
      <c r="D31" s="12">
        <v>14.62</v>
      </c>
      <c r="E31" s="12">
        <v>1900</v>
      </c>
      <c r="F31" s="19" t="s">
        <v>17</v>
      </c>
      <c r="G31" s="70">
        <v>0</v>
      </c>
    </row>
    <row r="32" spans="1:7" s="2" customFormat="1" ht="34.5" customHeight="1" x14ac:dyDescent="0.25">
      <c r="A32" s="18">
        <f>A31+1</f>
        <v>3</v>
      </c>
      <c r="B32" s="15" t="s">
        <v>7</v>
      </c>
      <c r="C32" s="18" t="s">
        <v>60</v>
      </c>
      <c r="D32" s="12">
        <v>10.55</v>
      </c>
      <c r="E32" s="12">
        <v>1900</v>
      </c>
      <c r="F32" s="19" t="s">
        <v>17</v>
      </c>
      <c r="G32" s="70">
        <v>0</v>
      </c>
    </row>
    <row r="33" spans="1:8" s="22" customFormat="1" x14ac:dyDescent="0.25">
      <c r="A33" s="84" t="s">
        <v>40</v>
      </c>
      <c r="B33" s="85"/>
      <c r="C33" s="85"/>
      <c r="D33" s="85"/>
      <c r="E33" s="85"/>
      <c r="F33" s="86"/>
      <c r="G33" s="24">
        <f>SUM(G30:G32)</f>
        <v>3767.11</v>
      </c>
    </row>
    <row r="34" spans="1:8" s="17" customFormat="1" x14ac:dyDescent="0.25">
      <c r="A34" s="87" t="s">
        <v>47</v>
      </c>
      <c r="B34" s="88"/>
      <c r="C34" s="88"/>
      <c r="D34" s="88"/>
      <c r="E34" s="88"/>
      <c r="F34" s="89"/>
      <c r="G34" s="25">
        <f>G27+G33</f>
        <v>69425.024799999999</v>
      </c>
    </row>
    <row r="35" spans="1:8" x14ac:dyDescent="0.25">
      <c r="A35" s="90"/>
      <c r="B35" s="90"/>
      <c r="C35" s="90"/>
      <c r="D35" s="90"/>
      <c r="E35" s="90"/>
      <c r="F35" s="90"/>
      <c r="G35" s="90"/>
    </row>
    <row r="36" spans="1:8" ht="24" customHeight="1" x14ac:dyDescent="0.3">
      <c r="A36" s="91" t="s">
        <v>77</v>
      </c>
      <c r="B36" s="92"/>
      <c r="C36" s="92"/>
      <c r="D36" s="92"/>
      <c r="E36" s="92"/>
      <c r="F36" s="92"/>
      <c r="G36" s="92"/>
      <c r="H36" s="28"/>
    </row>
    <row r="37" spans="1:8" ht="27" customHeight="1" x14ac:dyDescent="0.3">
      <c r="A37" s="91" t="s">
        <v>79</v>
      </c>
      <c r="B37" s="77"/>
      <c r="C37" s="77"/>
      <c r="D37" s="77"/>
      <c r="E37" s="77"/>
      <c r="F37" s="77"/>
      <c r="G37" s="77"/>
      <c r="H37" s="28"/>
    </row>
    <row r="38" spans="1:8" ht="22.5" customHeight="1" x14ac:dyDescent="0.3">
      <c r="A38" s="76" t="s">
        <v>50</v>
      </c>
      <c r="B38" s="77"/>
      <c r="C38" s="77"/>
      <c r="D38" s="77"/>
      <c r="E38" s="77"/>
      <c r="F38" s="77"/>
      <c r="G38" s="77"/>
      <c r="H38" s="28"/>
    </row>
    <row r="39" spans="1:8" ht="27" customHeight="1" x14ac:dyDescent="0.3">
      <c r="A39" s="76" t="s">
        <v>51</v>
      </c>
      <c r="B39" s="77"/>
      <c r="C39" s="77"/>
      <c r="D39" s="77"/>
      <c r="E39" s="77"/>
      <c r="F39" s="77"/>
      <c r="G39" s="77"/>
      <c r="H39" s="28"/>
    </row>
    <row r="40" spans="1:8" ht="27.75" customHeight="1" x14ac:dyDescent="0.3">
      <c r="A40" s="76" t="s">
        <v>52</v>
      </c>
      <c r="B40" s="77"/>
      <c r="C40" s="77"/>
      <c r="D40" s="77"/>
      <c r="E40" s="77"/>
      <c r="F40" s="77"/>
      <c r="G40" s="77"/>
      <c r="H40" s="28"/>
    </row>
    <row r="41" spans="1:8" s="13" customFormat="1" x14ac:dyDescent="0.25">
      <c r="A41" s="39"/>
      <c r="B41" s="39"/>
      <c r="C41" s="39"/>
      <c r="D41" s="39"/>
      <c r="E41" s="40"/>
      <c r="F41" s="41"/>
      <c r="G41" s="42"/>
      <c r="H41" s="30"/>
    </row>
    <row r="42" spans="1:8" s="13" customFormat="1" ht="37.9" customHeight="1" x14ac:dyDescent="0.3">
      <c r="A42" s="43"/>
      <c r="B42" s="43"/>
      <c r="C42" s="44" t="s">
        <v>53</v>
      </c>
      <c r="D42" s="43"/>
      <c r="E42" s="43"/>
      <c r="F42" s="45"/>
      <c r="G42" s="46"/>
      <c r="H42" s="30"/>
    </row>
    <row r="43" spans="1:8" ht="18" x14ac:dyDescent="0.25">
      <c r="A43" s="47"/>
      <c r="B43" s="47"/>
      <c r="C43" s="47"/>
      <c r="D43" s="47"/>
      <c r="E43" s="47"/>
      <c r="F43" s="48"/>
      <c r="G43" s="49"/>
      <c r="H43" s="28"/>
    </row>
    <row r="44" spans="1:8" ht="18" x14ac:dyDescent="0.25">
      <c r="A44" s="47"/>
      <c r="B44" s="47" t="s">
        <v>54</v>
      </c>
      <c r="C44" s="47" t="s">
        <v>63</v>
      </c>
      <c r="D44" s="47"/>
      <c r="E44" s="47"/>
      <c r="F44" s="50"/>
      <c r="G44" s="49"/>
      <c r="H44" s="28"/>
    </row>
    <row r="45" spans="1:8" ht="18" x14ac:dyDescent="0.25">
      <c r="A45" s="47"/>
      <c r="B45" s="47"/>
      <c r="C45" s="47"/>
      <c r="D45" s="47"/>
      <c r="E45" s="47"/>
      <c r="F45" s="48"/>
      <c r="G45" s="49"/>
      <c r="H45" s="28"/>
    </row>
    <row r="46" spans="1:8" ht="18" x14ac:dyDescent="0.25">
      <c r="A46" s="47"/>
      <c r="B46" s="47" t="s">
        <v>55</v>
      </c>
      <c r="C46" s="47" t="s">
        <v>57</v>
      </c>
      <c r="D46" s="47"/>
      <c r="E46" s="47"/>
      <c r="F46" s="50"/>
      <c r="G46" s="49"/>
      <c r="H46" s="28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5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6" zoomScale="55" zoomScaleNormal="75" zoomScaleSheetLayoutView="55" workbookViewId="0">
      <selection activeCell="A37" sqref="A37:G3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5" customWidth="1"/>
    <col min="7" max="7" width="23.140625" style="28" customWidth="1"/>
    <col min="8" max="10" width="8.85546875" style="1" customWidth="1"/>
    <col min="11" max="16384" width="9.140625" style="1"/>
  </cols>
  <sheetData>
    <row r="1" spans="1:10" s="28" customFormat="1" x14ac:dyDescent="0.25">
      <c r="F1" s="33"/>
    </row>
    <row r="2" spans="1:10" ht="43.5" customHeight="1" x14ac:dyDescent="0.25">
      <c r="A2" s="36"/>
      <c r="B2" s="78" t="s">
        <v>81</v>
      </c>
      <c r="C2" s="79"/>
      <c r="D2" s="79"/>
      <c r="E2" s="79"/>
      <c r="F2" s="79"/>
      <c r="G2" s="79"/>
      <c r="H2" s="28"/>
      <c r="I2" s="28"/>
      <c r="J2" s="28"/>
    </row>
    <row r="3" spans="1:10" s="2" customFormat="1" ht="34.5" customHeight="1" x14ac:dyDescent="0.25">
      <c r="A3" s="37"/>
      <c r="B3" s="38" t="s">
        <v>49</v>
      </c>
      <c r="C3" s="37"/>
      <c r="D3" s="37"/>
      <c r="E3" s="37"/>
      <c r="F3" s="37"/>
      <c r="G3" s="71">
        <v>44681</v>
      </c>
      <c r="H3" s="29"/>
      <c r="I3" s="29"/>
      <c r="J3" s="29"/>
    </row>
    <row r="4" spans="1:10" s="29" customFormat="1" ht="86.25" customHeight="1" x14ac:dyDescent="0.3">
      <c r="A4" s="80" t="s">
        <v>64</v>
      </c>
      <c r="B4" s="77"/>
      <c r="C4" s="77"/>
      <c r="D4" s="77"/>
      <c r="E4" s="77"/>
      <c r="F4" s="77"/>
      <c r="G4" s="77"/>
    </row>
    <row r="5" spans="1:10" s="28" customFormat="1" ht="68.25" customHeight="1" x14ac:dyDescent="0.3">
      <c r="A5" s="80" t="s">
        <v>56</v>
      </c>
      <c r="B5" s="77"/>
      <c r="C5" s="77"/>
      <c r="D5" s="77"/>
      <c r="E5" s="77"/>
      <c r="F5" s="77"/>
      <c r="G5" s="77"/>
    </row>
    <row r="6" spans="1:10" s="32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0.34</v>
      </c>
      <c r="E7" s="7">
        <v>4178.1000000000004</v>
      </c>
      <c r="F7" s="4" t="s">
        <v>10</v>
      </c>
      <c r="G7" s="31">
        <f>(D7*E7)</f>
        <v>1420.5540000000003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4178.1000000000004</v>
      </c>
      <c r="F8" s="4" t="s">
        <v>10</v>
      </c>
      <c r="G8" s="31">
        <f t="shared" ref="G8:G26" si="1">D8*E8</f>
        <v>334.24800000000005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0.17</v>
      </c>
      <c r="E9" s="7">
        <v>4178.1000000000004</v>
      </c>
      <c r="F9" s="4" t="s">
        <v>10</v>
      </c>
      <c r="G9" s="31">
        <f t="shared" si="1"/>
        <v>710.27700000000016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4178.1000000000004</v>
      </c>
      <c r="F10" s="4" t="s">
        <v>10</v>
      </c>
      <c r="G10" s="31">
        <f t="shared" si="1"/>
        <v>292.46700000000004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4178.1000000000004</v>
      </c>
      <c r="F11" s="4" t="s">
        <v>10</v>
      </c>
      <c r="G11" s="31">
        <f t="shared" si="1"/>
        <v>167.12400000000002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0.21</v>
      </c>
      <c r="E12" s="7">
        <v>4178.1000000000004</v>
      </c>
      <c r="F12" s="4" t="s">
        <v>10</v>
      </c>
      <c r="G12" s="31">
        <f t="shared" si="1"/>
        <v>877.40100000000007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0.19</v>
      </c>
      <c r="E13" s="7">
        <v>4178.1000000000004</v>
      </c>
      <c r="F13" s="4" t="s">
        <v>10</v>
      </c>
      <c r="G13" s="31">
        <f t="shared" si="1"/>
        <v>793.83900000000006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0.2</v>
      </c>
      <c r="E14" s="7">
        <v>4178.1000000000004</v>
      </c>
      <c r="F14" s="4" t="s">
        <v>10</v>
      </c>
      <c r="G14" s="31">
        <f t="shared" si="1"/>
        <v>835.62000000000012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0.54</v>
      </c>
      <c r="E15" s="7">
        <v>4178.1000000000004</v>
      </c>
      <c r="F15" s="5" t="s">
        <v>44</v>
      </c>
      <c r="G15" s="31">
        <f t="shared" si="1"/>
        <v>2256.1740000000004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0.46</v>
      </c>
      <c r="E16" s="7">
        <v>4178.1000000000004</v>
      </c>
      <c r="F16" s="5" t="s">
        <v>44</v>
      </c>
      <c r="G16" s="31">
        <f t="shared" si="1"/>
        <v>1921.9260000000002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4178.1000000000004</v>
      </c>
      <c r="F17" s="4" t="s">
        <v>25</v>
      </c>
      <c r="G17" s="31">
        <f t="shared" si="1"/>
        <v>208.90500000000003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4178.1000000000004</v>
      </c>
      <c r="F18" s="4" t="s">
        <v>59</v>
      </c>
      <c r="G18" s="31">
        <f t="shared" si="1"/>
        <v>334.24800000000005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0.51</v>
      </c>
      <c r="E19" s="7">
        <v>4178.1000000000004</v>
      </c>
      <c r="F19" s="4" t="s">
        <v>17</v>
      </c>
      <c r="G19" s="31">
        <f t="shared" si="1"/>
        <v>2130.8310000000001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1.61</v>
      </c>
      <c r="E20" s="7">
        <v>4178.1000000000004</v>
      </c>
      <c r="F20" s="5" t="s">
        <v>44</v>
      </c>
      <c r="G20" s="31">
        <f>D20*E20</f>
        <v>6726.7410000000009</v>
      </c>
    </row>
    <row r="21" spans="1:7" ht="31.5" x14ac:dyDescent="0.25">
      <c r="A21" s="3">
        <f t="shared" si="0"/>
        <v>15</v>
      </c>
      <c r="B21" s="16" t="s">
        <v>62</v>
      </c>
      <c r="C21" s="3" t="s">
        <v>30</v>
      </c>
      <c r="D21" s="7">
        <v>3.58</v>
      </c>
      <c r="E21" s="7">
        <v>4178.1000000000004</v>
      </c>
      <c r="F21" s="4" t="s">
        <v>31</v>
      </c>
      <c r="G21" s="31">
        <f t="shared" si="1"/>
        <v>14957.598000000002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f>6095.96*1.04</f>
        <v>6339.7984000000006</v>
      </c>
      <c r="E22" s="7">
        <v>2</v>
      </c>
      <c r="F22" s="5" t="s">
        <v>44</v>
      </c>
      <c r="G22" s="31">
        <f t="shared" si="1"/>
        <v>12679.596800000001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1.08</v>
      </c>
      <c r="E23" s="7">
        <v>4178.1000000000004</v>
      </c>
      <c r="F23" s="5" t="s">
        <v>44</v>
      </c>
      <c r="G23" s="31">
        <f t="shared" si="1"/>
        <v>4512.3480000000009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0.14000000000000001</v>
      </c>
      <c r="E24" s="7">
        <v>4178.1000000000004</v>
      </c>
      <c r="F24" s="5" t="s">
        <v>44</v>
      </c>
      <c r="G24" s="31">
        <f t="shared" si="1"/>
        <v>584.93400000000008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1.32</v>
      </c>
      <c r="E25" s="7">
        <v>4178.1000000000004</v>
      </c>
      <c r="F25" s="5" t="s">
        <v>44</v>
      </c>
      <c r="G25" s="31">
        <f t="shared" si="1"/>
        <v>5515.0920000000006</v>
      </c>
    </row>
    <row r="26" spans="1:7" s="2" customFormat="1" ht="47.25" x14ac:dyDescent="0.25">
      <c r="A26" s="3">
        <f t="shared" si="0"/>
        <v>20</v>
      </c>
      <c r="B26" s="15" t="s">
        <v>65</v>
      </c>
      <c r="C26" s="11" t="s">
        <v>9</v>
      </c>
      <c r="D26" s="12">
        <v>2.0099999999999998</v>
      </c>
      <c r="E26" s="11">
        <v>4178.1000000000004</v>
      </c>
      <c r="F26" s="5" t="s">
        <v>20</v>
      </c>
      <c r="G26" s="31">
        <f t="shared" si="1"/>
        <v>8397.9809999999998</v>
      </c>
    </row>
    <row r="27" spans="1:7" s="17" customFormat="1" x14ac:dyDescent="0.25">
      <c r="A27" s="81" t="s">
        <v>40</v>
      </c>
      <c r="B27" s="82"/>
      <c r="C27" s="82"/>
      <c r="D27" s="82"/>
      <c r="E27" s="82"/>
      <c r="F27" s="83"/>
      <c r="G27" s="23">
        <f>SUM(G7:G26)+0.01</f>
        <v>65657.914799999999</v>
      </c>
    </row>
    <row r="28" spans="1:7" s="2" customFormat="1" x14ac:dyDescent="0.25">
      <c r="A28" s="26" t="s">
        <v>39</v>
      </c>
      <c r="B28" s="26"/>
      <c r="C28" s="26"/>
      <c r="D28" s="26"/>
      <c r="E28" s="26"/>
      <c r="F28" s="34"/>
      <c r="G28" s="26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61</v>
      </c>
      <c r="G30" s="27">
        <v>3531.42</v>
      </c>
    </row>
    <row r="31" spans="1:7" s="2" customFormat="1" ht="36.6" customHeight="1" x14ac:dyDescent="0.25">
      <c r="A31" s="18">
        <v>2</v>
      </c>
      <c r="B31" s="15" t="s">
        <v>6</v>
      </c>
      <c r="C31" s="18" t="s">
        <v>60</v>
      </c>
      <c r="D31" s="12">
        <v>14.62</v>
      </c>
      <c r="E31" s="12">
        <v>1900</v>
      </c>
      <c r="F31" s="19" t="s">
        <v>17</v>
      </c>
      <c r="G31" s="70">
        <v>0</v>
      </c>
    </row>
    <row r="32" spans="1:7" s="2" customFormat="1" ht="34.5" customHeight="1" x14ac:dyDescent="0.25">
      <c r="A32" s="18">
        <f>A31+1</f>
        <v>3</v>
      </c>
      <c r="B32" s="15" t="s">
        <v>7</v>
      </c>
      <c r="C32" s="18" t="s">
        <v>60</v>
      </c>
      <c r="D32" s="12">
        <v>10.55</v>
      </c>
      <c r="E32" s="12">
        <v>1900</v>
      </c>
      <c r="F32" s="19" t="s">
        <v>17</v>
      </c>
      <c r="G32" s="70">
        <v>0</v>
      </c>
    </row>
    <row r="33" spans="1:8" s="22" customFormat="1" x14ac:dyDescent="0.25">
      <c r="A33" s="84" t="s">
        <v>40</v>
      </c>
      <c r="B33" s="85"/>
      <c r="C33" s="85"/>
      <c r="D33" s="85"/>
      <c r="E33" s="85"/>
      <c r="F33" s="86"/>
      <c r="G33" s="24">
        <f>SUM(G30:G32)</f>
        <v>3531.42</v>
      </c>
    </row>
    <row r="34" spans="1:8" s="17" customFormat="1" x14ac:dyDescent="0.25">
      <c r="A34" s="87" t="s">
        <v>47</v>
      </c>
      <c r="B34" s="88"/>
      <c r="C34" s="88"/>
      <c r="D34" s="88"/>
      <c r="E34" s="88"/>
      <c r="F34" s="89"/>
      <c r="G34" s="25">
        <f>G27+G33</f>
        <v>69189.334799999997</v>
      </c>
    </row>
    <row r="35" spans="1:8" x14ac:dyDescent="0.25">
      <c r="A35" s="90"/>
      <c r="B35" s="90"/>
      <c r="C35" s="90"/>
      <c r="D35" s="90"/>
      <c r="E35" s="90"/>
      <c r="F35" s="90"/>
      <c r="G35" s="90"/>
    </row>
    <row r="36" spans="1:8" ht="24" customHeight="1" x14ac:dyDescent="0.3">
      <c r="A36" s="91" t="s">
        <v>80</v>
      </c>
      <c r="B36" s="92"/>
      <c r="C36" s="92"/>
      <c r="D36" s="92"/>
      <c r="E36" s="92"/>
      <c r="F36" s="92"/>
      <c r="G36" s="92"/>
      <c r="H36" s="28"/>
    </row>
    <row r="37" spans="1:8" ht="27" customHeight="1" x14ac:dyDescent="0.3">
      <c r="A37" s="91" t="s">
        <v>82</v>
      </c>
      <c r="B37" s="77"/>
      <c r="C37" s="77"/>
      <c r="D37" s="77"/>
      <c r="E37" s="77"/>
      <c r="F37" s="77"/>
      <c r="G37" s="77"/>
      <c r="H37" s="28"/>
    </row>
    <row r="38" spans="1:8" ht="22.5" customHeight="1" x14ac:dyDescent="0.3">
      <c r="A38" s="76" t="s">
        <v>50</v>
      </c>
      <c r="B38" s="77"/>
      <c r="C38" s="77"/>
      <c r="D38" s="77"/>
      <c r="E38" s="77"/>
      <c r="F38" s="77"/>
      <c r="G38" s="77"/>
      <c r="H38" s="28"/>
    </row>
    <row r="39" spans="1:8" ht="27" customHeight="1" x14ac:dyDescent="0.3">
      <c r="A39" s="76" t="s">
        <v>51</v>
      </c>
      <c r="B39" s="77"/>
      <c r="C39" s="77"/>
      <c r="D39" s="77"/>
      <c r="E39" s="77"/>
      <c r="F39" s="77"/>
      <c r="G39" s="77"/>
      <c r="H39" s="28"/>
    </row>
    <row r="40" spans="1:8" ht="27.75" customHeight="1" x14ac:dyDescent="0.3">
      <c r="A40" s="76" t="s">
        <v>52</v>
      </c>
      <c r="B40" s="77"/>
      <c r="C40" s="77"/>
      <c r="D40" s="77"/>
      <c r="E40" s="77"/>
      <c r="F40" s="77"/>
      <c r="G40" s="77"/>
      <c r="H40" s="28"/>
    </row>
    <row r="41" spans="1:8" s="13" customFormat="1" x14ac:dyDescent="0.25">
      <c r="A41" s="39"/>
      <c r="B41" s="39"/>
      <c r="C41" s="39"/>
      <c r="D41" s="39"/>
      <c r="E41" s="40"/>
      <c r="F41" s="41"/>
      <c r="G41" s="42"/>
      <c r="H41" s="30"/>
    </row>
    <row r="42" spans="1:8" s="13" customFormat="1" ht="37.9" customHeight="1" x14ac:dyDescent="0.3">
      <c r="A42" s="43"/>
      <c r="B42" s="43"/>
      <c r="C42" s="44" t="s">
        <v>53</v>
      </c>
      <c r="D42" s="43"/>
      <c r="E42" s="43"/>
      <c r="F42" s="45"/>
      <c r="G42" s="46"/>
      <c r="H42" s="30"/>
    </row>
    <row r="43" spans="1:8" ht="18" x14ac:dyDescent="0.25">
      <c r="A43" s="47"/>
      <c r="B43" s="47"/>
      <c r="C43" s="47"/>
      <c r="D43" s="47"/>
      <c r="E43" s="47"/>
      <c r="F43" s="48"/>
      <c r="G43" s="49"/>
      <c r="H43" s="28"/>
    </row>
    <row r="44" spans="1:8" ht="18" x14ac:dyDescent="0.25">
      <c r="A44" s="47"/>
      <c r="B44" s="47" t="s">
        <v>54</v>
      </c>
      <c r="C44" s="47" t="s">
        <v>63</v>
      </c>
      <c r="D44" s="47"/>
      <c r="E44" s="47"/>
      <c r="F44" s="50"/>
      <c r="G44" s="49"/>
      <c r="H44" s="28"/>
    </row>
    <row r="45" spans="1:8" ht="18" x14ac:dyDescent="0.25">
      <c r="A45" s="47"/>
      <c r="B45" s="47"/>
      <c r="C45" s="47"/>
      <c r="D45" s="47"/>
      <c r="E45" s="47"/>
      <c r="F45" s="48"/>
      <c r="G45" s="49"/>
      <c r="H45" s="28"/>
    </row>
    <row r="46" spans="1:8" ht="18" x14ac:dyDescent="0.25">
      <c r="A46" s="47"/>
      <c r="B46" s="47" t="s">
        <v>55</v>
      </c>
      <c r="C46" s="47" t="s">
        <v>57</v>
      </c>
      <c r="D46" s="47"/>
      <c r="E46" s="47"/>
      <c r="F46" s="50"/>
      <c r="G46" s="49"/>
      <c r="H46" s="28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50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0" zoomScale="55" zoomScaleNormal="75" zoomScaleSheetLayoutView="55" workbookViewId="0">
      <selection activeCell="A37" sqref="A37:G3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5" customWidth="1"/>
    <col min="7" max="7" width="23.140625" style="28" customWidth="1"/>
    <col min="8" max="10" width="8.85546875" style="1" customWidth="1"/>
    <col min="11" max="16384" width="9.140625" style="1"/>
  </cols>
  <sheetData>
    <row r="1" spans="1:10" s="28" customFormat="1" x14ac:dyDescent="0.25">
      <c r="F1" s="33"/>
    </row>
    <row r="2" spans="1:10" ht="43.5" customHeight="1" x14ac:dyDescent="0.25">
      <c r="A2" s="36"/>
      <c r="B2" s="78" t="s">
        <v>84</v>
      </c>
      <c r="C2" s="79"/>
      <c r="D2" s="79"/>
      <c r="E2" s="79"/>
      <c r="F2" s="79"/>
      <c r="G2" s="79"/>
      <c r="H2" s="28"/>
      <c r="I2" s="28"/>
      <c r="J2" s="28"/>
    </row>
    <row r="3" spans="1:10" s="2" customFormat="1" ht="34.5" customHeight="1" x14ac:dyDescent="0.25">
      <c r="A3" s="37"/>
      <c r="B3" s="38" t="s">
        <v>49</v>
      </c>
      <c r="C3" s="37"/>
      <c r="D3" s="37"/>
      <c r="E3" s="37"/>
      <c r="F3" s="37"/>
      <c r="G3" s="71">
        <v>44712</v>
      </c>
      <c r="H3" s="29"/>
      <c r="I3" s="29"/>
      <c r="J3" s="29"/>
    </row>
    <row r="4" spans="1:10" s="29" customFormat="1" ht="86.25" customHeight="1" x14ac:dyDescent="0.3">
      <c r="A4" s="80" t="s">
        <v>64</v>
      </c>
      <c r="B4" s="77"/>
      <c r="C4" s="77"/>
      <c r="D4" s="77"/>
      <c r="E4" s="77"/>
      <c r="F4" s="77"/>
      <c r="G4" s="77"/>
    </row>
    <row r="5" spans="1:10" s="28" customFormat="1" ht="68.25" customHeight="1" x14ac:dyDescent="0.3">
      <c r="A5" s="80" t="s">
        <v>56</v>
      </c>
      <c r="B5" s="77"/>
      <c r="C5" s="77"/>
      <c r="D5" s="77"/>
      <c r="E5" s="77"/>
      <c r="F5" s="77"/>
      <c r="G5" s="77"/>
    </row>
    <row r="6" spans="1:10" s="32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0.34</v>
      </c>
      <c r="E7" s="7">
        <v>4178.1000000000004</v>
      </c>
      <c r="F7" s="4" t="s">
        <v>10</v>
      </c>
      <c r="G7" s="31">
        <f>(D7*E7)</f>
        <v>1420.5540000000003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4178.1000000000004</v>
      </c>
      <c r="F8" s="4" t="s">
        <v>10</v>
      </c>
      <c r="G8" s="31">
        <f t="shared" ref="G8:G26" si="1">D8*E8</f>
        <v>334.24800000000005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0.17</v>
      </c>
      <c r="E9" s="7">
        <v>4178.1000000000004</v>
      </c>
      <c r="F9" s="4" t="s">
        <v>10</v>
      </c>
      <c r="G9" s="31">
        <f t="shared" si="1"/>
        <v>710.27700000000016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4178.1000000000004</v>
      </c>
      <c r="F10" s="4" t="s">
        <v>10</v>
      </c>
      <c r="G10" s="31">
        <f t="shared" si="1"/>
        <v>292.46700000000004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4178.1000000000004</v>
      </c>
      <c r="F11" s="4" t="s">
        <v>10</v>
      </c>
      <c r="G11" s="31">
        <f t="shared" si="1"/>
        <v>167.12400000000002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0.21</v>
      </c>
      <c r="E12" s="7">
        <v>4178.1000000000004</v>
      </c>
      <c r="F12" s="4" t="s">
        <v>10</v>
      </c>
      <c r="G12" s="31">
        <f t="shared" si="1"/>
        <v>877.40100000000007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0.19</v>
      </c>
      <c r="E13" s="7">
        <v>4178.1000000000004</v>
      </c>
      <c r="F13" s="4" t="s">
        <v>10</v>
      </c>
      <c r="G13" s="31">
        <f t="shared" si="1"/>
        <v>793.83900000000006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0.2</v>
      </c>
      <c r="E14" s="7">
        <v>4178.1000000000004</v>
      </c>
      <c r="F14" s="4" t="s">
        <v>10</v>
      </c>
      <c r="G14" s="31">
        <f t="shared" si="1"/>
        <v>835.62000000000012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0.54</v>
      </c>
      <c r="E15" s="7">
        <v>4178.1000000000004</v>
      </c>
      <c r="F15" s="5" t="s">
        <v>44</v>
      </c>
      <c r="G15" s="31">
        <f t="shared" si="1"/>
        <v>2256.1740000000004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0.46</v>
      </c>
      <c r="E16" s="7">
        <v>4178.1000000000004</v>
      </c>
      <c r="F16" s="5" t="s">
        <v>44</v>
      </c>
      <c r="G16" s="31">
        <f t="shared" si="1"/>
        <v>1921.9260000000002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4178.1000000000004</v>
      </c>
      <c r="F17" s="4" t="s">
        <v>25</v>
      </c>
      <c r="G17" s="31">
        <f t="shared" si="1"/>
        <v>208.90500000000003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4178.1000000000004</v>
      </c>
      <c r="F18" s="4" t="s">
        <v>59</v>
      </c>
      <c r="G18" s="31">
        <f t="shared" si="1"/>
        <v>334.24800000000005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0.51</v>
      </c>
      <c r="E19" s="7">
        <v>4178.1000000000004</v>
      </c>
      <c r="F19" s="4" t="s">
        <v>17</v>
      </c>
      <c r="G19" s="31">
        <f t="shared" si="1"/>
        <v>2130.8310000000001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1.61</v>
      </c>
      <c r="E20" s="7">
        <v>4178.1000000000004</v>
      </c>
      <c r="F20" s="5" t="s">
        <v>44</v>
      </c>
      <c r="G20" s="31">
        <f>D20*E20</f>
        <v>6726.7410000000009</v>
      </c>
    </row>
    <row r="21" spans="1:7" ht="31.5" x14ac:dyDescent="0.25">
      <c r="A21" s="3">
        <f t="shared" si="0"/>
        <v>15</v>
      </c>
      <c r="B21" s="16" t="s">
        <v>62</v>
      </c>
      <c r="C21" s="3" t="s">
        <v>30</v>
      </c>
      <c r="D21" s="7">
        <v>3.58</v>
      </c>
      <c r="E21" s="7">
        <v>4178.1000000000004</v>
      </c>
      <c r="F21" s="4" t="s">
        <v>31</v>
      </c>
      <c r="G21" s="31">
        <f t="shared" si="1"/>
        <v>14957.598000000002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f>6095.96*1.04</f>
        <v>6339.7984000000006</v>
      </c>
      <c r="E22" s="7">
        <v>2</v>
      </c>
      <c r="F22" s="5" t="s">
        <v>44</v>
      </c>
      <c r="G22" s="31">
        <f t="shared" si="1"/>
        <v>12679.596800000001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1.08</v>
      </c>
      <c r="E23" s="7">
        <v>4178.1000000000004</v>
      </c>
      <c r="F23" s="5" t="s">
        <v>44</v>
      </c>
      <c r="G23" s="31">
        <f t="shared" si="1"/>
        <v>4512.3480000000009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0.14000000000000001</v>
      </c>
      <c r="E24" s="7">
        <v>4178.1000000000004</v>
      </c>
      <c r="F24" s="5" t="s">
        <v>44</v>
      </c>
      <c r="G24" s="31">
        <f t="shared" si="1"/>
        <v>584.93400000000008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1.32</v>
      </c>
      <c r="E25" s="7">
        <v>4178.1000000000004</v>
      </c>
      <c r="F25" s="5" t="s">
        <v>44</v>
      </c>
      <c r="G25" s="31">
        <f t="shared" si="1"/>
        <v>5515.0920000000006</v>
      </c>
    </row>
    <row r="26" spans="1:7" s="2" customFormat="1" ht="47.25" x14ac:dyDescent="0.25">
      <c r="A26" s="3">
        <f t="shared" si="0"/>
        <v>20</v>
      </c>
      <c r="B26" s="15" t="s">
        <v>65</v>
      </c>
      <c r="C26" s="11" t="s">
        <v>9</v>
      </c>
      <c r="D26" s="12">
        <v>2.0099999999999998</v>
      </c>
      <c r="E26" s="11">
        <v>4178.1000000000004</v>
      </c>
      <c r="F26" s="5" t="s">
        <v>20</v>
      </c>
      <c r="G26" s="31">
        <f t="shared" si="1"/>
        <v>8397.9809999999998</v>
      </c>
    </row>
    <row r="27" spans="1:7" s="17" customFormat="1" x14ac:dyDescent="0.25">
      <c r="A27" s="81" t="s">
        <v>40</v>
      </c>
      <c r="B27" s="82"/>
      <c r="C27" s="82"/>
      <c r="D27" s="82"/>
      <c r="E27" s="82"/>
      <c r="F27" s="83"/>
      <c r="G27" s="23">
        <f>SUM(G7:G26)+0.01</f>
        <v>65657.914799999999</v>
      </c>
    </row>
    <row r="28" spans="1:7" s="2" customFormat="1" x14ac:dyDescent="0.25">
      <c r="A28" s="26" t="s">
        <v>39</v>
      </c>
      <c r="B28" s="26"/>
      <c r="C28" s="26"/>
      <c r="D28" s="26"/>
      <c r="E28" s="26"/>
      <c r="F28" s="34"/>
      <c r="G28" s="26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61</v>
      </c>
      <c r="G30" s="27">
        <v>1714.33</v>
      </c>
    </row>
    <row r="31" spans="1:7" s="2" customFormat="1" ht="36.6" customHeight="1" x14ac:dyDescent="0.25">
      <c r="A31" s="18">
        <v>2</v>
      </c>
      <c r="B31" s="15" t="s">
        <v>6</v>
      </c>
      <c r="C31" s="18" t="s">
        <v>60</v>
      </c>
      <c r="D31" s="12">
        <v>14.62</v>
      </c>
      <c r="E31" s="12">
        <v>1900</v>
      </c>
      <c r="F31" s="19" t="s">
        <v>17</v>
      </c>
      <c r="G31" s="70">
        <v>0</v>
      </c>
    </row>
    <row r="32" spans="1:7" s="2" customFormat="1" ht="34.5" customHeight="1" x14ac:dyDescent="0.25">
      <c r="A32" s="18">
        <f>A31+1</f>
        <v>3</v>
      </c>
      <c r="B32" s="15" t="s">
        <v>7</v>
      </c>
      <c r="C32" s="18" t="s">
        <v>60</v>
      </c>
      <c r="D32" s="12">
        <v>10.55</v>
      </c>
      <c r="E32" s="12">
        <v>1900</v>
      </c>
      <c r="F32" s="19" t="s">
        <v>17</v>
      </c>
      <c r="G32" s="70">
        <v>0</v>
      </c>
    </row>
    <row r="33" spans="1:8" s="22" customFormat="1" x14ac:dyDescent="0.25">
      <c r="A33" s="84" t="s">
        <v>40</v>
      </c>
      <c r="B33" s="85"/>
      <c r="C33" s="85"/>
      <c r="D33" s="85"/>
      <c r="E33" s="85"/>
      <c r="F33" s="86"/>
      <c r="G33" s="24">
        <f>SUM(G30:G32)</f>
        <v>1714.33</v>
      </c>
    </row>
    <row r="34" spans="1:8" s="17" customFormat="1" x14ac:dyDescent="0.25">
      <c r="A34" s="87" t="s">
        <v>47</v>
      </c>
      <c r="B34" s="88"/>
      <c r="C34" s="88"/>
      <c r="D34" s="88"/>
      <c r="E34" s="88"/>
      <c r="F34" s="89"/>
      <c r="G34" s="25">
        <f>G27+G33</f>
        <v>67372.2448</v>
      </c>
    </row>
    <row r="35" spans="1:8" x14ac:dyDescent="0.25">
      <c r="A35" s="90"/>
      <c r="B35" s="90"/>
      <c r="C35" s="90"/>
      <c r="D35" s="90"/>
      <c r="E35" s="90"/>
      <c r="F35" s="90"/>
      <c r="G35" s="90"/>
    </row>
    <row r="36" spans="1:8" ht="24" customHeight="1" x14ac:dyDescent="0.3">
      <c r="A36" s="91" t="s">
        <v>83</v>
      </c>
      <c r="B36" s="92"/>
      <c r="C36" s="92"/>
      <c r="D36" s="92"/>
      <c r="E36" s="92"/>
      <c r="F36" s="92"/>
      <c r="G36" s="92"/>
      <c r="H36" s="28"/>
    </row>
    <row r="37" spans="1:8" ht="27" customHeight="1" x14ac:dyDescent="0.3">
      <c r="A37" s="91" t="s">
        <v>85</v>
      </c>
      <c r="B37" s="77"/>
      <c r="C37" s="77"/>
      <c r="D37" s="77"/>
      <c r="E37" s="77"/>
      <c r="F37" s="77"/>
      <c r="G37" s="77"/>
      <c r="H37" s="28"/>
    </row>
    <row r="38" spans="1:8" ht="22.5" customHeight="1" x14ac:dyDescent="0.3">
      <c r="A38" s="76" t="s">
        <v>50</v>
      </c>
      <c r="B38" s="77"/>
      <c r="C38" s="77"/>
      <c r="D38" s="77"/>
      <c r="E38" s="77"/>
      <c r="F38" s="77"/>
      <c r="G38" s="77"/>
      <c r="H38" s="28"/>
    </row>
    <row r="39" spans="1:8" ht="27" customHeight="1" x14ac:dyDescent="0.3">
      <c r="A39" s="76" t="s">
        <v>51</v>
      </c>
      <c r="B39" s="77"/>
      <c r="C39" s="77"/>
      <c r="D39" s="77"/>
      <c r="E39" s="77"/>
      <c r="F39" s="77"/>
      <c r="G39" s="77"/>
      <c r="H39" s="28"/>
    </row>
    <row r="40" spans="1:8" ht="27.75" customHeight="1" x14ac:dyDescent="0.3">
      <c r="A40" s="76" t="s">
        <v>52</v>
      </c>
      <c r="B40" s="77"/>
      <c r="C40" s="77"/>
      <c r="D40" s="77"/>
      <c r="E40" s="77"/>
      <c r="F40" s="77"/>
      <c r="G40" s="77"/>
      <c r="H40" s="28"/>
    </row>
    <row r="41" spans="1:8" s="13" customFormat="1" x14ac:dyDescent="0.25">
      <c r="A41" s="39"/>
      <c r="B41" s="39"/>
      <c r="C41" s="39"/>
      <c r="D41" s="39"/>
      <c r="E41" s="40"/>
      <c r="F41" s="41"/>
      <c r="G41" s="42"/>
      <c r="H41" s="30"/>
    </row>
    <row r="42" spans="1:8" s="13" customFormat="1" ht="37.9" customHeight="1" x14ac:dyDescent="0.3">
      <c r="A42" s="43"/>
      <c r="B42" s="43"/>
      <c r="C42" s="44" t="s">
        <v>53</v>
      </c>
      <c r="D42" s="43"/>
      <c r="E42" s="43"/>
      <c r="F42" s="45"/>
      <c r="G42" s="46"/>
      <c r="H42" s="30"/>
    </row>
    <row r="43" spans="1:8" ht="18" x14ac:dyDescent="0.25">
      <c r="A43" s="47"/>
      <c r="B43" s="47"/>
      <c r="C43" s="47"/>
      <c r="D43" s="47"/>
      <c r="E43" s="47"/>
      <c r="F43" s="48"/>
      <c r="G43" s="49"/>
      <c r="H43" s="28"/>
    </row>
    <row r="44" spans="1:8" ht="18" x14ac:dyDescent="0.25">
      <c r="A44" s="47"/>
      <c r="B44" s="47" t="s">
        <v>54</v>
      </c>
      <c r="C44" s="47" t="s">
        <v>63</v>
      </c>
      <c r="D44" s="47"/>
      <c r="E44" s="47"/>
      <c r="F44" s="50"/>
      <c r="G44" s="49"/>
      <c r="H44" s="28"/>
    </row>
    <row r="45" spans="1:8" ht="18" x14ac:dyDescent="0.25">
      <c r="A45" s="47"/>
      <c r="B45" s="47"/>
      <c r="C45" s="47"/>
      <c r="D45" s="47"/>
      <c r="E45" s="47"/>
      <c r="F45" s="48"/>
      <c r="G45" s="49"/>
      <c r="H45" s="28"/>
    </row>
    <row r="46" spans="1:8" ht="18" x14ac:dyDescent="0.25">
      <c r="A46" s="47"/>
      <c r="B46" s="47" t="s">
        <v>55</v>
      </c>
      <c r="C46" s="47" t="s">
        <v>57</v>
      </c>
      <c r="D46" s="47"/>
      <c r="E46" s="47"/>
      <c r="F46" s="50"/>
      <c r="G46" s="49"/>
      <c r="H46" s="28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50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6" zoomScale="55" zoomScaleNormal="75" zoomScaleSheetLayoutView="55" workbookViewId="0">
      <selection activeCell="A37" sqref="A37:G3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5" customWidth="1"/>
    <col min="7" max="7" width="23.140625" style="28" customWidth="1"/>
    <col min="8" max="10" width="8.85546875" style="1" customWidth="1"/>
    <col min="11" max="16384" width="9.140625" style="1"/>
  </cols>
  <sheetData>
    <row r="1" spans="1:10" s="28" customFormat="1" x14ac:dyDescent="0.25">
      <c r="F1" s="33"/>
    </row>
    <row r="2" spans="1:10" ht="43.5" customHeight="1" x14ac:dyDescent="0.25">
      <c r="A2" s="36"/>
      <c r="B2" s="78" t="s">
        <v>87</v>
      </c>
      <c r="C2" s="79"/>
      <c r="D2" s="79"/>
      <c r="E2" s="79"/>
      <c r="F2" s="79"/>
      <c r="G2" s="79"/>
      <c r="H2" s="28"/>
      <c r="I2" s="28"/>
      <c r="J2" s="28"/>
    </row>
    <row r="3" spans="1:10" s="2" customFormat="1" ht="34.5" customHeight="1" x14ac:dyDescent="0.25">
      <c r="A3" s="37"/>
      <c r="B3" s="38" t="s">
        <v>49</v>
      </c>
      <c r="C3" s="37"/>
      <c r="D3" s="37"/>
      <c r="E3" s="37"/>
      <c r="F3" s="37"/>
      <c r="G3" s="71">
        <v>44742</v>
      </c>
      <c r="H3" s="29"/>
      <c r="I3" s="29"/>
      <c r="J3" s="29"/>
    </row>
    <row r="4" spans="1:10" s="29" customFormat="1" ht="86.25" customHeight="1" x14ac:dyDescent="0.3">
      <c r="A4" s="80" t="s">
        <v>64</v>
      </c>
      <c r="B4" s="77"/>
      <c r="C4" s="77"/>
      <c r="D4" s="77"/>
      <c r="E4" s="77"/>
      <c r="F4" s="77"/>
      <c r="G4" s="77"/>
    </row>
    <row r="5" spans="1:10" s="28" customFormat="1" ht="68.25" customHeight="1" x14ac:dyDescent="0.3">
      <c r="A5" s="80" t="s">
        <v>56</v>
      </c>
      <c r="B5" s="77"/>
      <c r="C5" s="77"/>
      <c r="D5" s="77"/>
      <c r="E5" s="77"/>
      <c r="F5" s="77"/>
      <c r="G5" s="77"/>
    </row>
    <row r="6" spans="1:10" s="32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0.34</v>
      </c>
      <c r="E7" s="7">
        <v>4178.1000000000004</v>
      </c>
      <c r="F7" s="4" t="s">
        <v>10</v>
      </c>
      <c r="G7" s="31">
        <f>(D7*E7)</f>
        <v>1420.5540000000003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4178.1000000000004</v>
      </c>
      <c r="F8" s="4" t="s">
        <v>10</v>
      </c>
      <c r="G8" s="31">
        <f t="shared" ref="G8:G26" si="1">D8*E8</f>
        <v>334.24800000000005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0.17</v>
      </c>
      <c r="E9" s="7">
        <v>4178.1000000000004</v>
      </c>
      <c r="F9" s="4" t="s">
        <v>10</v>
      </c>
      <c r="G9" s="31">
        <f t="shared" si="1"/>
        <v>710.27700000000016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4178.1000000000004</v>
      </c>
      <c r="F10" s="4" t="s">
        <v>10</v>
      </c>
      <c r="G10" s="31">
        <f t="shared" si="1"/>
        <v>292.46700000000004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4178.1000000000004</v>
      </c>
      <c r="F11" s="4" t="s">
        <v>10</v>
      </c>
      <c r="G11" s="31">
        <f t="shared" si="1"/>
        <v>167.12400000000002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0.21</v>
      </c>
      <c r="E12" s="7">
        <v>4178.1000000000004</v>
      </c>
      <c r="F12" s="4" t="s">
        <v>10</v>
      </c>
      <c r="G12" s="31">
        <f t="shared" si="1"/>
        <v>877.40100000000007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0.19</v>
      </c>
      <c r="E13" s="7">
        <v>4178.1000000000004</v>
      </c>
      <c r="F13" s="4" t="s">
        <v>10</v>
      </c>
      <c r="G13" s="31">
        <f t="shared" si="1"/>
        <v>793.83900000000006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0.2</v>
      </c>
      <c r="E14" s="7">
        <v>4178.1000000000004</v>
      </c>
      <c r="F14" s="4" t="s">
        <v>10</v>
      </c>
      <c r="G14" s="31">
        <f t="shared" si="1"/>
        <v>835.62000000000012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0.54</v>
      </c>
      <c r="E15" s="7">
        <v>4178.1000000000004</v>
      </c>
      <c r="F15" s="5" t="s">
        <v>44</v>
      </c>
      <c r="G15" s="31">
        <f t="shared" si="1"/>
        <v>2256.1740000000004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0.46</v>
      </c>
      <c r="E16" s="7">
        <v>4178.1000000000004</v>
      </c>
      <c r="F16" s="5" t="s">
        <v>44</v>
      </c>
      <c r="G16" s="31">
        <f t="shared" si="1"/>
        <v>1921.9260000000002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4178.1000000000004</v>
      </c>
      <c r="F17" s="4" t="s">
        <v>25</v>
      </c>
      <c r="G17" s="31">
        <f t="shared" si="1"/>
        <v>208.90500000000003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4178.1000000000004</v>
      </c>
      <c r="F18" s="4" t="s">
        <v>59</v>
      </c>
      <c r="G18" s="31">
        <f t="shared" si="1"/>
        <v>334.24800000000005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0.51</v>
      </c>
      <c r="E19" s="7">
        <v>4178.1000000000004</v>
      </c>
      <c r="F19" s="4" t="s">
        <v>17</v>
      </c>
      <c r="G19" s="31">
        <f t="shared" si="1"/>
        <v>2130.8310000000001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1.61</v>
      </c>
      <c r="E20" s="7">
        <v>4178.1000000000004</v>
      </c>
      <c r="F20" s="5" t="s">
        <v>44</v>
      </c>
      <c r="G20" s="31">
        <f>D20*E20</f>
        <v>6726.7410000000009</v>
      </c>
    </row>
    <row r="21" spans="1:7" ht="31.5" x14ac:dyDescent="0.25">
      <c r="A21" s="3">
        <f t="shared" si="0"/>
        <v>15</v>
      </c>
      <c r="B21" s="16" t="s">
        <v>62</v>
      </c>
      <c r="C21" s="3" t="s">
        <v>30</v>
      </c>
      <c r="D21" s="7">
        <v>3.58</v>
      </c>
      <c r="E21" s="7">
        <v>4178.1000000000004</v>
      </c>
      <c r="F21" s="4" t="s">
        <v>31</v>
      </c>
      <c r="G21" s="31">
        <f t="shared" si="1"/>
        <v>14957.598000000002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f>6095.96*1.04</f>
        <v>6339.7984000000006</v>
      </c>
      <c r="E22" s="7">
        <v>2</v>
      </c>
      <c r="F22" s="5" t="s">
        <v>44</v>
      </c>
      <c r="G22" s="31">
        <f t="shared" si="1"/>
        <v>12679.596800000001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1.08</v>
      </c>
      <c r="E23" s="7">
        <v>4178.1000000000004</v>
      </c>
      <c r="F23" s="5" t="s">
        <v>44</v>
      </c>
      <c r="G23" s="31">
        <f t="shared" si="1"/>
        <v>4512.3480000000009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0.14000000000000001</v>
      </c>
      <c r="E24" s="7">
        <v>4178.1000000000004</v>
      </c>
      <c r="F24" s="5" t="s">
        <v>44</v>
      </c>
      <c r="G24" s="31">
        <f t="shared" si="1"/>
        <v>584.93400000000008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1.32</v>
      </c>
      <c r="E25" s="7">
        <v>4178.1000000000004</v>
      </c>
      <c r="F25" s="5" t="s">
        <v>44</v>
      </c>
      <c r="G25" s="31">
        <f t="shared" si="1"/>
        <v>5515.0920000000006</v>
      </c>
    </row>
    <row r="26" spans="1:7" s="2" customFormat="1" ht="47.25" x14ac:dyDescent="0.25">
      <c r="A26" s="3">
        <f t="shared" si="0"/>
        <v>20</v>
      </c>
      <c r="B26" s="15" t="s">
        <v>65</v>
      </c>
      <c r="C26" s="11" t="s">
        <v>9</v>
      </c>
      <c r="D26" s="12">
        <v>2.0099999999999998</v>
      </c>
      <c r="E26" s="11">
        <v>4178.1000000000004</v>
      </c>
      <c r="F26" s="5" t="s">
        <v>20</v>
      </c>
      <c r="G26" s="31">
        <f t="shared" si="1"/>
        <v>8397.9809999999998</v>
      </c>
    </row>
    <row r="27" spans="1:7" s="17" customFormat="1" x14ac:dyDescent="0.25">
      <c r="A27" s="81" t="s">
        <v>40</v>
      </c>
      <c r="B27" s="82"/>
      <c r="C27" s="82"/>
      <c r="D27" s="82"/>
      <c r="E27" s="82"/>
      <c r="F27" s="83"/>
      <c r="G27" s="23">
        <f>SUM(G7:G26)+0.01</f>
        <v>65657.914799999999</v>
      </c>
    </row>
    <row r="28" spans="1:7" s="2" customFormat="1" x14ac:dyDescent="0.25">
      <c r="A28" s="26" t="s">
        <v>39</v>
      </c>
      <c r="B28" s="26"/>
      <c r="C28" s="26"/>
      <c r="D28" s="26"/>
      <c r="E28" s="26"/>
      <c r="F28" s="34"/>
      <c r="G28" s="26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61</v>
      </c>
      <c r="G30" s="27">
        <v>995.87</v>
      </c>
    </row>
    <row r="31" spans="1:7" s="2" customFormat="1" ht="36.6" customHeight="1" x14ac:dyDescent="0.25">
      <c r="A31" s="18">
        <v>2</v>
      </c>
      <c r="B31" s="15" t="s">
        <v>6</v>
      </c>
      <c r="C31" s="18" t="s">
        <v>60</v>
      </c>
      <c r="D31" s="12">
        <v>14.62</v>
      </c>
      <c r="E31" s="12">
        <v>1900</v>
      </c>
      <c r="F31" s="19" t="s">
        <v>17</v>
      </c>
      <c r="G31" s="70">
        <v>0</v>
      </c>
    </row>
    <row r="32" spans="1:7" s="2" customFormat="1" ht="34.5" customHeight="1" x14ac:dyDescent="0.25">
      <c r="A32" s="18">
        <f>A31+1</f>
        <v>3</v>
      </c>
      <c r="B32" s="15" t="s">
        <v>7</v>
      </c>
      <c r="C32" s="18" t="s">
        <v>60</v>
      </c>
      <c r="D32" s="12">
        <v>10.55</v>
      </c>
      <c r="E32" s="12">
        <v>1900</v>
      </c>
      <c r="F32" s="19" t="s">
        <v>17</v>
      </c>
      <c r="G32" s="70">
        <v>0</v>
      </c>
    </row>
    <row r="33" spans="1:8" s="22" customFormat="1" x14ac:dyDescent="0.25">
      <c r="A33" s="84" t="s">
        <v>40</v>
      </c>
      <c r="B33" s="85"/>
      <c r="C33" s="85"/>
      <c r="D33" s="85"/>
      <c r="E33" s="85"/>
      <c r="F33" s="86"/>
      <c r="G33" s="24">
        <f>SUM(G30:G32)</f>
        <v>995.87</v>
      </c>
    </row>
    <row r="34" spans="1:8" s="17" customFormat="1" x14ac:dyDescent="0.25">
      <c r="A34" s="87" t="s">
        <v>47</v>
      </c>
      <c r="B34" s="88"/>
      <c r="C34" s="88"/>
      <c r="D34" s="88"/>
      <c r="E34" s="88"/>
      <c r="F34" s="89"/>
      <c r="G34" s="25">
        <f>G27+G33</f>
        <v>66653.784799999994</v>
      </c>
    </row>
    <row r="35" spans="1:8" x14ac:dyDescent="0.25">
      <c r="A35" s="90"/>
      <c r="B35" s="90"/>
      <c r="C35" s="90"/>
      <c r="D35" s="90"/>
      <c r="E35" s="90"/>
      <c r="F35" s="90"/>
      <c r="G35" s="90"/>
    </row>
    <row r="36" spans="1:8" ht="24" customHeight="1" x14ac:dyDescent="0.3">
      <c r="A36" s="91" t="s">
        <v>86</v>
      </c>
      <c r="B36" s="92"/>
      <c r="C36" s="92"/>
      <c r="D36" s="92"/>
      <c r="E36" s="92"/>
      <c r="F36" s="92"/>
      <c r="G36" s="92"/>
      <c r="H36" s="28"/>
    </row>
    <row r="37" spans="1:8" ht="27" customHeight="1" x14ac:dyDescent="0.3">
      <c r="A37" s="91" t="s">
        <v>88</v>
      </c>
      <c r="B37" s="77"/>
      <c r="C37" s="77"/>
      <c r="D37" s="77"/>
      <c r="E37" s="77"/>
      <c r="F37" s="77"/>
      <c r="G37" s="77"/>
      <c r="H37" s="28"/>
    </row>
    <row r="38" spans="1:8" ht="22.5" customHeight="1" x14ac:dyDescent="0.3">
      <c r="A38" s="76" t="s">
        <v>50</v>
      </c>
      <c r="B38" s="77"/>
      <c r="C38" s="77"/>
      <c r="D38" s="77"/>
      <c r="E38" s="77"/>
      <c r="F38" s="77"/>
      <c r="G38" s="77"/>
      <c r="H38" s="28"/>
    </row>
    <row r="39" spans="1:8" ht="27" customHeight="1" x14ac:dyDescent="0.3">
      <c r="A39" s="76" t="s">
        <v>51</v>
      </c>
      <c r="B39" s="77"/>
      <c r="C39" s="77"/>
      <c r="D39" s="77"/>
      <c r="E39" s="77"/>
      <c r="F39" s="77"/>
      <c r="G39" s="77"/>
      <c r="H39" s="28"/>
    </row>
    <row r="40" spans="1:8" ht="27.75" customHeight="1" x14ac:dyDescent="0.3">
      <c r="A40" s="76" t="s">
        <v>52</v>
      </c>
      <c r="B40" s="77"/>
      <c r="C40" s="77"/>
      <c r="D40" s="77"/>
      <c r="E40" s="77"/>
      <c r="F40" s="77"/>
      <c r="G40" s="77"/>
      <c r="H40" s="28"/>
    </row>
    <row r="41" spans="1:8" s="13" customFormat="1" x14ac:dyDescent="0.25">
      <c r="A41" s="39"/>
      <c r="B41" s="39"/>
      <c r="C41" s="39"/>
      <c r="D41" s="39"/>
      <c r="E41" s="40"/>
      <c r="F41" s="41"/>
      <c r="G41" s="42"/>
      <c r="H41" s="30"/>
    </row>
    <row r="42" spans="1:8" s="13" customFormat="1" ht="37.9" customHeight="1" x14ac:dyDescent="0.3">
      <c r="A42" s="43"/>
      <c r="B42" s="43"/>
      <c r="C42" s="44" t="s">
        <v>53</v>
      </c>
      <c r="D42" s="43"/>
      <c r="E42" s="43"/>
      <c r="F42" s="45"/>
      <c r="G42" s="46"/>
      <c r="H42" s="30"/>
    </row>
    <row r="43" spans="1:8" ht="18" x14ac:dyDescent="0.25">
      <c r="A43" s="47"/>
      <c r="B43" s="47"/>
      <c r="C43" s="47"/>
      <c r="D43" s="47"/>
      <c r="E43" s="47"/>
      <c r="F43" s="48"/>
      <c r="G43" s="49"/>
      <c r="H43" s="28"/>
    </row>
    <row r="44" spans="1:8" ht="18" x14ac:dyDescent="0.25">
      <c r="A44" s="47"/>
      <c r="B44" s="47" t="s">
        <v>54</v>
      </c>
      <c r="C44" s="47" t="s">
        <v>63</v>
      </c>
      <c r="D44" s="47"/>
      <c r="E44" s="47"/>
      <c r="F44" s="50"/>
      <c r="G44" s="49"/>
      <c r="H44" s="28"/>
    </row>
    <row r="45" spans="1:8" ht="18" x14ac:dyDescent="0.25">
      <c r="A45" s="47"/>
      <c r="B45" s="47"/>
      <c r="C45" s="47"/>
      <c r="D45" s="47"/>
      <c r="E45" s="47"/>
      <c r="F45" s="48"/>
      <c r="G45" s="49"/>
      <c r="H45" s="28"/>
    </row>
    <row r="46" spans="1:8" ht="18" x14ac:dyDescent="0.25">
      <c r="A46" s="47"/>
      <c r="B46" s="47" t="s">
        <v>55</v>
      </c>
      <c r="C46" s="47" t="s">
        <v>57</v>
      </c>
      <c r="D46" s="47"/>
      <c r="E46" s="47"/>
      <c r="F46" s="50"/>
      <c r="G46" s="49"/>
      <c r="H46" s="28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50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9" zoomScale="55" zoomScaleNormal="75" zoomScaleSheetLayoutView="55" workbookViewId="0">
      <selection activeCell="A37" sqref="A37:G3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5" customWidth="1"/>
    <col min="7" max="7" width="23.140625" style="28" customWidth="1"/>
    <col min="8" max="10" width="8.85546875" style="1" customWidth="1"/>
    <col min="11" max="16384" width="9.140625" style="1"/>
  </cols>
  <sheetData>
    <row r="1" spans="1:10" s="28" customFormat="1" x14ac:dyDescent="0.25">
      <c r="F1" s="33"/>
    </row>
    <row r="2" spans="1:10" ht="43.5" customHeight="1" x14ac:dyDescent="0.25">
      <c r="A2" s="36"/>
      <c r="B2" s="78" t="s">
        <v>89</v>
      </c>
      <c r="C2" s="79"/>
      <c r="D2" s="79"/>
      <c r="E2" s="79"/>
      <c r="F2" s="79"/>
      <c r="G2" s="79"/>
      <c r="H2" s="28"/>
      <c r="I2" s="28"/>
      <c r="J2" s="28"/>
    </row>
    <row r="3" spans="1:10" s="2" customFormat="1" ht="34.5" customHeight="1" x14ac:dyDescent="0.25">
      <c r="A3" s="37"/>
      <c r="B3" s="38" t="s">
        <v>49</v>
      </c>
      <c r="C3" s="37"/>
      <c r="D3" s="37"/>
      <c r="E3" s="37"/>
      <c r="F3" s="37"/>
      <c r="G3" s="71">
        <v>44773</v>
      </c>
      <c r="H3" s="29"/>
      <c r="I3" s="29"/>
      <c r="J3" s="29"/>
    </row>
    <row r="4" spans="1:10" s="29" customFormat="1" ht="86.25" customHeight="1" x14ac:dyDescent="0.3">
      <c r="A4" s="80" t="s">
        <v>64</v>
      </c>
      <c r="B4" s="77"/>
      <c r="C4" s="77"/>
      <c r="D4" s="77"/>
      <c r="E4" s="77"/>
      <c r="F4" s="77"/>
      <c r="G4" s="77"/>
    </row>
    <row r="5" spans="1:10" s="28" customFormat="1" ht="68.25" customHeight="1" x14ac:dyDescent="0.3">
      <c r="A5" s="80" t="s">
        <v>56</v>
      </c>
      <c r="B5" s="77"/>
      <c r="C5" s="77"/>
      <c r="D5" s="77"/>
      <c r="E5" s="77"/>
      <c r="F5" s="77"/>
      <c r="G5" s="77"/>
    </row>
    <row r="6" spans="1:10" s="32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0.34</v>
      </c>
      <c r="E7" s="7">
        <v>4178.1000000000004</v>
      </c>
      <c r="F7" s="4" t="s">
        <v>10</v>
      </c>
      <c r="G7" s="31">
        <f>(D7*E7)</f>
        <v>1420.5540000000003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4178.1000000000004</v>
      </c>
      <c r="F8" s="4" t="s">
        <v>10</v>
      </c>
      <c r="G8" s="31">
        <f t="shared" ref="G8:G26" si="1">D8*E8</f>
        <v>334.24800000000005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0.17</v>
      </c>
      <c r="E9" s="7">
        <v>4178.1000000000004</v>
      </c>
      <c r="F9" s="4" t="s">
        <v>10</v>
      </c>
      <c r="G9" s="31">
        <f t="shared" si="1"/>
        <v>710.27700000000016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4178.1000000000004</v>
      </c>
      <c r="F10" s="4" t="s">
        <v>10</v>
      </c>
      <c r="G10" s="31">
        <f t="shared" si="1"/>
        <v>292.46700000000004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4178.1000000000004</v>
      </c>
      <c r="F11" s="4" t="s">
        <v>10</v>
      </c>
      <c r="G11" s="31">
        <f t="shared" si="1"/>
        <v>167.12400000000002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0.21</v>
      </c>
      <c r="E12" s="7">
        <v>4178.1000000000004</v>
      </c>
      <c r="F12" s="4" t="s">
        <v>10</v>
      </c>
      <c r="G12" s="31">
        <f t="shared" si="1"/>
        <v>877.40100000000007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0.19</v>
      </c>
      <c r="E13" s="7">
        <v>4178.1000000000004</v>
      </c>
      <c r="F13" s="4" t="s">
        <v>10</v>
      </c>
      <c r="G13" s="31">
        <f t="shared" si="1"/>
        <v>793.83900000000006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0.2</v>
      </c>
      <c r="E14" s="7">
        <v>4178.1000000000004</v>
      </c>
      <c r="F14" s="4" t="s">
        <v>10</v>
      </c>
      <c r="G14" s="31">
        <f t="shared" si="1"/>
        <v>835.62000000000012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0.54</v>
      </c>
      <c r="E15" s="7">
        <v>4178.1000000000004</v>
      </c>
      <c r="F15" s="5" t="s">
        <v>44</v>
      </c>
      <c r="G15" s="31">
        <f t="shared" si="1"/>
        <v>2256.1740000000004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0.46</v>
      </c>
      <c r="E16" s="7">
        <v>4178.1000000000004</v>
      </c>
      <c r="F16" s="5" t="s">
        <v>44</v>
      </c>
      <c r="G16" s="31">
        <f t="shared" si="1"/>
        <v>1921.9260000000002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4178.1000000000004</v>
      </c>
      <c r="F17" s="4" t="s">
        <v>25</v>
      </c>
      <c r="G17" s="31">
        <f t="shared" si="1"/>
        <v>208.90500000000003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4178.1000000000004</v>
      </c>
      <c r="F18" s="4" t="s">
        <v>59</v>
      </c>
      <c r="G18" s="31">
        <f t="shared" si="1"/>
        <v>334.24800000000005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0.51</v>
      </c>
      <c r="E19" s="7">
        <v>4178.1000000000004</v>
      </c>
      <c r="F19" s="4" t="s">
        <v>17</v>
      </c>
      <c r="G19" s="31">
        <f t="shared" si="1"/>
        <v>2130.8310000000001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1.61</v>
      </c>
      <c r="E20" s="7">
        <v>4178.1000000000004</v>
      </c>
      <c r="F20" s="5" t="s">
        <v>44</v>
      </c>
      <c r="G20" s="31">
        <f>D20*E20</f>
        <v>6726.7410000000009</v>
      </c>
    </row>
    <row r="21" spans="1:7" ht="31.5" x14ac:dyDescent="0.25">
      <c r="A21" s="3">
        <f t="shared" si="0"/>
        <v>15</v>
      </c>
      <c r="B21" s="16" t="s">
        <v>62</v>
      </c>
      <c r="C21" s="3" t="s">
        <v>30</v>
      </c>
      <c r="D21" s="7">
        <v>3.58</v>
      </c>
      <c r="E21" s="7">
        <v>4178.1000000000004</v>
      </c>
      <c r="F21" s="4" t="s">
        <v>31</v>
      </c>
      <c r="G21" s="31">
        <f t="shared" si="1"/>
        <v>14957.598000000002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f>6095.96*1.04</f>
        <v>6339.7984000000006</v>
      </c>
      <c r="E22" s="7">
        <v>2</v>
      </c>
      <c r="F22" s="5" t="s">
        <v>44</v>
      </c>
      <c r="G22" s="31">
        <f t="shared" si="1"/>
        <v>12679.596800000001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1.08</v>
      </c>
      <c r="E23" s="7">
        <v>4178.1000000000004</v>
      </c>
      <c r="F23" s="5" t="s">
        <v>44</v>
      </c>
      <c r="G23" s="31">
        <f t="shared" si="1"/>
        <v>4512.3480000000009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0.14000000000000001</v>
      </c>
      <c r="E24" s="7">
        <v>4178.1000000000004</v>
      </c>
      <c r="F24" s="5" t="s">
        <v>44</v>
      </c>
      <c r="G24" s="31">
        <f t="shared" si="1"/>
        <v>584.93400000000008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1.32</v>
      </c>
      <c r="E25" s="7">
        <v>4178.1000000000004</v>
      </c>
      <c r="F25" s="5" t="s">
        <v>44</v>
      </c>
      <c r="G25" s="31">
        <f t="shared" si="1"/>
        <v>5515.0920000000006</v>
      </c>
    </row>
    <row r="26" spans="1:7" s="2" customFormat="1" ht="47.25" x14ac:dyDescent="0.25">
      <c r="A26" s="3">
        <f t="shared" si="0"/>
        <v>20</v>
      </c>
      <c r="B26" s="15" t="s">
        <v>90</v>
      </c>
      <c r="C26" s="11" t="s">
        <v>9</v>
      </c>
      <c r="D26" s="12">
        <v>2.12</v>
      </c>
      <c r="E26" s="11">
        <v>4178.1000000000004</v>
      </c>
      <c r="F26" s="5" t="s">
        <v>20</v>
      </c>
      <c r="G26" s="31">
        <f t="shared" si="1"/>
        <v>8857.5720000000019</v>
      </c>
    </row>
    <row r="27" spans="1:7" s="17" customFormat="1" x14ac:dyDescent="0.25">
      <c r="A27" s="81" t="s">
        <v>40</v>
      </c>
      <c r="B27" s="82"/>
      <c r="C27" s="82"/>
      <c r="D27" s="82"/>
      <c r="E27" s="82"/>
      <c r="F27" s="83"/>
      <c r="G27" s="23">
        <f>SUM(G7:G26)+0.01</f>
        <v>66117.505799999999</v>
      </c>
    </row>
    <row r="28" spans="1:7" s="2" customFormat="1" x14ac:dyDescent="0.25">
      <c r="A28" s="26" t="s">
        <v>39</v>
      </c>
      <c r="B28" s="26"/>
      <c r="C28" s="26"/>
      <c r="D28" s="26"/>
      <c r="E28" s="26"/>
      <c r="F28" s="34"/>
      <c r="G28" s="26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61</v>
      </c>
      <c r="G30" s="27">
        <v>6158.81</v>
      </c>
    </row>
    <row r="31" spans="1:7" s="2" customFormat="1" ht="36.6" customHeight="1" x14ac:dyDescent="0.25">
      <c r="A31" s="18">
        <v>2</v>
      </c>
      <c r="B31" s="15" t="s">
        <v>6</v>
      </c>
      <c r="C31" s="18" t="s">
        <v>60</v>
      </c>
      <c r="D31" s="12">
        <v>14.62</v>
      </c>
      <c r="E31" s="12">
        <v>1900</v>
      </c>
      <c r="F31" s="19" t="s">
        <v>17</v>
      </c>
      <c r="G31" s="70">
        <v>0</v>
      </c>
    </row>
    <row r="32" spans="1:7" s="2" customFormat="1" ht="34.5" customHeight="1" x14ac:dyDescent="0.25">
      <c r="A32" s="18">
        <f>A31+1</f>
        <v>3</v>
      </c>
      <c r="B32" s="15" t="s">
        <v>7</v>
      </c>
      <c r="C32" s="18" t="s">
        <v>60</v>
      </c>
      <c r="D32" s="12">
        <v>10.55</v>
      </c>
      <c r="E32" s="12">
        <v>1900</v>
      </c>
      <c r="F32" s="19" t="s">
        <v>17</v>
      </c>
      <c r="G32" s="70">
        <v>0</v>
      </c>
    </row>
    <row r="33" spans="1:8" s="22" customFormat="1" x14ac:dyDescent="0.25">
      <c r="A33" s="84" t="s">
        <v>40</v>
      </c>
      <c r="B33" s="85"/>
      <c r="C33" s="85"/>
      <c r="D33" s="85"/>
      <c r="E33" s="85"/>
      <c r="F33" s="86"/>
      <c r="G33" s="24">
        <f>SUM(G30:G32)</f>
        <v>6158.81</v>
      </c>
    </row>
    <row r="34" spans="1:8" s="17" customFormat="1" x14ac:dyDescent="0.25">
      <c r="A34" s="87" t="s">
        <v>47</v>
      </c>
      <c r="B34" s="88"/>
      <c r="C34" s="88"/>
      <c r="D34" s="88"/>
      <c r="E34" s="88"/>
      <c r="F34" s="89"/>
      <c r="G34" s="25">
        <f>G27+G33</f>
        <v>72276.315799999997</v>
      </c>
    </row>
    <row r="35" spans="1:8" x14ac:dyDescent="0.25">
      <c r="A35" s="90"/>
      <c r="B35" s="90"/>
      <c r="C35" s="90"/>
      <c r="D35" s="90"/>
      <c r="E35" s="90"/>
      <c r="F35" s="90"/>
      <c r="G35" s="90"/>
    </row>
    <row r="36" spans="1:8" ht="24" customHeight="1" x14ac:dyDescent="0.3">
      <c r="A36" s="91" t="s">
        <v>91</v>
      </c>
      <c r="B36" s="92"/>
      <c r="C36" s="92"/>
      <c r="D36" s="92"/>
      <c r="E36" s="92"/>
      <c r="F36" s="92"/>
      <c r="G36" s="92"/>
      <c r="H36" s="28"/>
    </row>
    <row r="37" spans="1:8" ht="27" customHeight="1" x14ac:dyDescent="0.3">
      <c r="A37" s="91" t="s">
        <v>92</v>
      </c>
      <c r="B37" s="77"/>
      <c r="C37" s="77"/>
      <c r="D37" s="77"/>
      <c r="E37" s="77"/>
      <c r="F37" s="77"/>
      <c r="G37" s="77"/>
      <c r="H37" s="28"/>
    </row>
    <row r="38" spans="1:8" ht="22.5" customHeight="1" x14ac:dyDescent="0.3">
      <c r="A38" s="76" t="s">
        <v>50</v>
      </c>
      <c r="B38" s="77"/>
      <c r="C38" s="77"/>
      <c r="D38" s="77"/>
      <c r="E38" s="77"/>
      <c r="F38" s="77"/>
      <c r="G38" s="77"/>
      <c r="H38" s="28"/>
    </row>
    <row r="39" spans="1:8" ht="27" customHeight="1" x14ac:dyDescent="0.3">
      <c r="A39" s="76" t="s">
        <v>51</v>
      </c>
      <c r="B39" s="77"/>
      <c r="C39" s="77"/>
      <c r="D39" s="77"/>
      <c r="E39" s="77"/>
      <c r="F39" s="77"/>
      <c r="G39" s="77"/>
      <c r="H39" s="28"/>
    </row>
    <row r="40" spans="1:8" ht="27.75" customHeight="1" x14ac:dyDescent="0.3">
      <c r="A40" s="76" t="s">
        <v>52</v>
      </c>
      <c r="B40" s="77"/>
      <c r="C40" s="77"/>
      <c r="D40" s="77"/>
      <c r="E40" s="77"/>
      <c r="F40" s="77"/>
      <c r="G40" s="77"/>
      <c r="H40" s="28"/>
    </row>
    <row r="41" spans="1:8" s="13" customFormat="1" x14ac:dyDescent="0.25">
      <c r="A41" s="39"/>
      <c r="B41" s="39"/>
      <c r="C41" s="39"/>
      <c r="D41" s="39"/>
      <c r="E41" s="40"/>
      <c r="F41" s="41"/>
      <c r="G41" s="42"/>
      <c r="H41" s="30"/>
    </row>
    <row r="42" spans="1:8" s="13" customFormat="1" ht="37.9" customHeight="1" x14ac:dyDescent="0.3">
      <c r="A42" s="43"/>
      <c r="B42" s="43"/>
      <c r="C42" s="44" t="s">
        <v>53</v>
      </c>
      <c r="D42" s="43"/>
      <c r="E42" s="43"/>
      <c r="F42" s="45"/>
      <c r="G42" s="46"/>
      <c r="H42" s="30"/>
    </row>
    <row r="43" spans="1:8" ht="18" x14ac:dyDescent="0.25">
      <c r="A43" s="47"/>
      <c r="B43" s="47"/>
      <c r="C43" s="47"/>
      <c r="D43" s="47"/>
      <c r="E43" s="47"/>
      <c r="F43" s="48"/>
      <c r="G43" s="49"/>
      <c r="H43" s="28"/>
    </row>
    <row r="44" spans="1:8" ht="18" x14ac:dyDescent="0.25">
      <c r="A44" s="47"/>
      <c r="B44" s="47" t="s">
        <v>54</v>
      </c>
      <c r="C44" s="47" t="s">
        <v>63</v>
      </c>
      <c r="D44" s="47"/>
      <c r="E44" s="47"/>
      <c r="F44" s="50"/>
      <c r="G44" s="49"/>
      <c r="H44" s="28"/>
    </row>
    <row r="45" spans="1:8" ht="18" x14ac:dyDescent="0.25">
      <c r="A45" s="47"/>
      <c r="B45" s="47"/>
      <c r="C45" s="47"/>
      <c r="D45" s="47"/>
      <c r="E45" s="47"/>
      <c r="F45" s="48"/>
      <c r="G45" s="49"/>
      <c r="H45" s="28"/>
    </row>
    <row r="46" spans="1:8" ht="18" x14ac:dyDescent="0.25">
      <c r="A46" s="47"/>
      <c r="B46" s="47" t="s">
        <v>55</v>
      </c>
      <c r="C46" s="47" t="s">
        <v>57</v>
      </c>
      <c r="D46" s="47"/>
      <c r="E46" s="47"/>
      <c r="F46" s="50"/>
      <c r="G46" s="49"/>
      <c r="H46" s="28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50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6" zoomScale="55" zoomScaleNormal="75" zoomScaleSheetLayoutView="55" workbookViewId="0">
      <selection activeCell="A37" sqref="A37:G3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5" customWidth="1"/>
    <col min="7" max="7" width="23.140625" style="28" customWidth="1"/>
    <col min="8" max="10" width="8.85546875" style="1" customWidth="1"/>
    <col min="11" max="16384" width="9.140625" style="1"/>
  </cols>
  <sheetData>
    <row r="1" spans="1:10" s="28" customFormat="1" x14ac:dyDescent="0.25">
      <c r="F1" s="33"/>
    </row>
    <row r="2" spans="1:10" ht="43.5" customHeight="1" x14ac:dyDescent="0.25">
      <c r="A2" s="36"/>
      <c r="B2" s="78" t="s">
        <v>95</v>
      </c>
      <c r="C2" s="79"/>
      <c r="D2" s="79"/>
      <c r="E2" s="79"/>
      <c r="F2" s="79"/>
      <c r="G2" s="79"/>
      <c r="H2" s="28"/>
      <c r="I2" s="28"/>
      <c r="J2" s="28"/>
    </row>
    <row r="3" spans="1:10" s="2" customFormat="1" ht="34.5" customHeight="1" x14ac:dyDescent="0.25">
      <c r="A3" s="37"/>
      <c r="B3" s="38" t="s">
        <v>49</v>
      </c>
      <c r="C3" s="37"/>
      <c r="D3" s="37"/>
      <c r="E3" s="37"/>
      <c r="F3" s="37"/>
      <c r="G3" s="71">
        <v>44804</v>
      </c>
      <c r="H3" s="29"/>
      <c r="I3" s="29"/>
      <c r="J3" s="29"/>
    </row>
    <row r="4" spans="1:10" s="29" customFormat="1" ht="86.25" customHeight="1" x14ac:dyDescent="0.3">
      <c r="A4" s="80" t="s">
        <v>64</v>
      </c>
      <c r="B4" s="77"/>
      <c r="C4" s="77"/>
      <c r="D4" s="77"/>
      <c r="E4" s="77"/>
      <c r="F4" s="77"/>
      <c r="G4" s="77"/>
    </row>
    <row r="5" spans="1:10" s="28" customFormat="1" ht="68.25" customHeight="1" x14ac:dyDescent="0.3">
      <c r="A5" s="80" t="s">
        <v>56</v>
      </c>
      <c r="B5" s="77"/>
      <c r="C5" s="77"/>
      <c r="D5" s="77"/>
      <c r="E5" s="77"/>
      <c r="F5" s="77"/>
      <c r="G5" s="77"/>
    </row>
    <row r="6" spans="1:10" s="32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0.34</v>
      </c>
      <c r="E7" s="7">
        <v>4178.1000000000004</v>
      </c>
      <c r="F7" s="4" t="s">
        <v>10</v>
      </c>
      <c r="G7" s="31">
        <f>(D7*E7)</f>
        <v>1420.5540000000003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4178.1000000000004</v>
      </c>
      <c r="F8" s="4" t="s">
        <v>10</v>
      </c>
      <c r="G8" s="31">
        <f t="shared" ref="G8:G26" si="1">D8*E8</f>
        <v>334.24800000000005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0.17</v>
      </c>
      <c r="E9" s="7">
        <v>4178.1000000000004</v>
      </c>
      <c r="F9" s="4" t="s">
        <v>10</v>
      </c>
      <c r="G9" s="31">
        <f t="shared" si="1"/>
        <v>710.27700000000016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4178.1000000000004</v>
      </c>
      <c r="F10" s="4" t="s">
        <v>10</v>
      </c>
      <c r="G10" s="31">
        <f t="shared" si="1"/>
        <v>292.46700000000004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4178.1000000000004</v>
      </c>
      <c r="F11" s="4" t="s">
        <v>10</v>
      </c>
      <c r="G11" s="31">
        <f t="shared" si="1"/>
        <v>167.12400000000002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0.21</v>
      </c>
      <c r="E12" s="7">
        <v>4178.1000000000004</v>
      </c>
      <c r="F12" s="4" t="s">
        <v>10</v>
      </c>
      <c r="G12" s="31">
        <f t="shared" si="1"/>
        <v>877.40100000000007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0.19</v>
      </c>
      <c r="E13" s="7">
        <v>4178.1000000000004</v>
      </c>
      <c r="F13" s="4" t="s">
        <v>10</v>
      </c>
      <c r="G13" s="31">
        <f t="shared" si="1"/>
        <v>793.83900000000006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0.2</v>
      </c>
      <c r="E14" s="7">
        <v>4178.1000000000004</v>
      </c>
      <c r="F14" s="4" t="s">
        <v>10</v>
      </c>
      <c r="G14" s="31">
        <f t="shared" si="1"/>
        <v>835.62000000000012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0.54</v>
      </c>
      <c r="E15" s="7">
        <v>4178.1000000000004</v>
      </c>
      <c r="F15" s="5" t="s">
        <v>44</v>
      </c>
      <c r="G15" s="31">
        <f t="shared" si="1"/>
        <v>2256.1740000000004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0.46</v>
      </c>
      <c r="E16" s="7">
        <v>4178.1000000000004</v>
      </c>
      <c r="F16" s="5" t="s">
        <v>44</v>
      </c>
      <c r="G16" s="31">
        <f t="shared" si="1"/>
        <v>1921.9260000000002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4178.1000000000004</v>
      </c>
      <c r="F17" s="4" t="s">
        <v>25</v>
      </c>
      <c r="G17" s="31">
        <f t="shared" si="1"/>
        <v>208.90500000000003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4178.1000000000004</v>
      </c>
      <c r="F18" s="4" t="s">
        <v>59</v>
      </c>
      <c r="G18" s="31">
        <f t="shared" si="1"/>
        <v>334.24800000000005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0.51</v>
      </c>
      <c r="E19" s="7">
        <v>4178.1000000000004</v>
      </c>
      <c r="F19" s="4" t="s">
        <v>17</v>
      </c>
      <c r="G19" s="31">
        <f t="shared" si="1"/>
        <v>2130.8310000000001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1.61</v>
      </c>
      <c r="E20" s="7">
        <v>4178.1000000000004</v>
      </c>
      <c r="F20" s="5" t="s">
        <v>44</v>
      </c>
      <c r="G20" s="31">
        <f>D20*E20</f>
        <v>6726.7410000000009</v>
      </c>
    </row>
    <row r="21" spans="1:7" ht="31.5" x14ac:dyDescent="0.25">
      <c r="A21" s="3">
        <f t="shared" si="0"/>
        <v>15</v>
      </c>
      <c r="B21" s="16" t="s">
        <v>62</v>
      </c>
      <c r="C21" s="3" t="s">
        <v>30</v>
      </c>
      <c r="D21" s="7">
        <v>3.58</v>
      </c>
      <c r="E21" s="7">
        <v>4178.1000000000004</v>
      </c>
      <c r="F21" s="4" t="s">
        <v>31</v>
      </c>
      <c r="G21" s="31">
        <f t="shared" si="1"/>
        <v>14957.598000000002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f>6095.96*1.04</f>
        <v>6339.7984000000006</v>
      </c>
      <c r="E22" s="7">
        <v>2</v>
      </c>
      <c r="F22" s="5" t="s">
        <v>44</v>
      </c>
      <c r="G22" s="31">
        <f t="shared" si="1"/>
        <v>12679.596800000001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1.08</v>
      </c>
      <c r="E23" s="7">
        <v>4178.1000000000004</v>
      </c>
      <c r="F23" s="5" t="s">
        <v>44</v>
      </c>
      <c r="G23" s="31">
        <f t="shared" si="1"/>
        <v>4512.3480000000009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0.14000000000000001</v>
      </c>
      <c r="E24" s="7">
        <v>4178.1000000000004</v>
      </c>
      <c r="F24" s="5" t="s">
        <v>44</v>
      </c>
      <c r="G24" s="31">
        <f t="shared" si="1"/>
        <v>584.93400000000008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1.32</v>
      </c>
      <c r="E25" s="7">
        <v>4178.1000000000004</v>
      </c>
      <c r="F25" s="5" t="s">
        <v>44</v>
      </c>
      <c r="G25" s="31">
        <f t="shared" si="1"/>
        <v>5515.0920000000006</v>
      </c>
    </row>
    <row r="26" spans="1:7" s="2" customFormat="1" ht="47.25" x14ac:dyDescent="0.25">
      <c r="A26" s="3">
        <f t="shared" si="0"/>
        <v>20</v>
      </c>
      <c r="B26" s="15" t="s">
        <v>90</v>
      </c>
      <c r="C26" s="11" t="s">
        <v>9</v>
      </c>
      <c r="D26" s="12">
        <v>2.12</v>
      </c>
      <c r="E26" s="11">
        <v>4178.1000000000004</v>
      </c>
      <c r="F26" s="5" t="s">
        <v>20</v>
      </c>
      <c r="G26" s="31">
        <f t="shared" si="1"/>
        <v>8857.5720000000019</v>
      </c>
    </row>
    <row r="27" spans="1:7" s="17" customFormat="1" x14ac:dyDescent="0.25">
      <c r="A27" s="81" t="s">
        <v>40</v>
      </c>
      <c r="B27" s="82"/>
      <c r="C27" s="82"/>
      <c r="D27" s="82"/>
      <c r="E27" s="82"/>
      <c r="F27" s="83"/>
      <c r="G27" s="23">
        <f>SUM(G7:G26)+0.01</f>
        <v>66117.505799999999</v>
      </c>
    </row>
    <row r="28" spans="1:7" s="2" customFormat="1" x14ac:dyDescent="0.25">
      <c r="A28" s="26" t="s">
        <v>39</v>
      </c>
      <c r="B28" s="26"/>
      <c r="C28" s="26"/>
      <c r="D28" s="26"/>
      <c r="E28" s="26"/>
      <c r="F28" s="34"/>
      <c r="G28" s="26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61</v>
      </c>
      <c r="G30" s="27">
        <v>7411.71</v>
      </c>
    </row>
    <row r="31" spans="1:7" s="2" customFormat="1" ht="36.6" customHeight="1" x14ac:dyDescent="0.25">
      <c r="A31" s="18">
        <v>2</v>
      </c>
      <c r="B31" s="15" t="s">
        <v>6</v>
      </c>
      <c r="C31" s="18" t="s">
        <v>60</v>
      </c>
      <c r="D31" s="12">
        <v>14.62</v>
      </c>
      <c r="E31" s="12">
        <v>1900</v>
      </c>
      <c r="F31" s="19" t="s">
        <v>17</v>
      </c>
      <c r="G31" s="70">
        <f>D31*E31</f>
        <v>27778</v>
      </c>
    </row>
    <row r="32" spans="1:7" s="2" customFormat="1" ht="34.5" customHeight="1" x14ac:dyDescent="0.25">
      <c r="A32" s="18">
        <f>A31+1</f>
        <v>3</v>
      </c>
      <c r="B32" s="15" t="s">
        <v>7</v>
      </c>
      <c r="C32" s="18" t="s">
        <v>60</v>
      </c>
      <c r="D32" s="12">
        <v>10.55</v>
      </c>
      <c r="E32" s="12">
        <v>1900</v>
      </c>
      <c r="F32" s="19" t="s">
        <v>17</v>
      </c>
      <c r="G32" s="70">
        <f>D32*E32</f>
        <v>20045</v>
      </c>
    </row>
    <row r="33" spans="1:8" s="22" customFormat="1" x14ac:dyDescent="0.25">
      <c r="A33" s="84" t="s">
        <v>40</v>
      </c>
      <c r="B33" s="85"/>
      <c r="C33" s="85"/>
      <c r="D33" s="85"/>
      <c r="E33" s="85"/>
      <c r="F33" s="86"/>
      <c r="G33" s="24">
        <f>SUM(G30:G32)</f>
        <v>55234.71</v>
      </c>
    </row>
    <row r="34" spans="1:8" s="17" customFormat="1" x14ac:dyDescent="0.25">
      <c r="A34" s="87" t="s">
        <v>47</v>
      </c>
      <c r="B34" s="88"/>
      <c r="C34" s="88"/>
      <c r="D34" s="88"/>
      <c r="E34" s="88"/>
      <c r="F34" s="89"/>
      <c r="G34" s="25">
        <f>G27+G33</f>
        <v>121352.21580000001</v>
      </c>
    </row>
    <row r="35" spans="1:8" x14ac:dyDescent="0.25">
      <c r="A35" s="90"/>
      <c r="B35" s="90"/>
      <c r="C35" s="90"/>
      <c r="D35" s="90"/>
      <c r="E35" s="90"/>
      <c r="F35" s="90"/>
      <c r="G35" s="90"/>
    </row>
    <row r="36" spans="1:8" ht="24" customHeight="1" x14ac:dyDescent="0.3">
      <c r="A36" s="91" t="s">
        <v>96</v>
      </c>
      <c r="B36" s="92"/>
      <c r="C36" s="92"/>
      <c r="D36" s="92"/>
      <c r="E36" s="92"/>
      <c r="F36" s="92"/>
      <c r="G36" s="92"/>
      <c r="H36" s="28"/>
    </row>
    <row r="37" spans="1:8" ht="27" customHeight="1" x14ac:dyDescent="0.3">
      <c r="A37" s="91" t="s">
        <v>97</v>
      </c>
      <c r="B37" s="77"/>
      <c r="C37" s="77"/>
      <c r="D37" s="77"/>
      <c r="E37" s="77"/>
      <c r="F37" s="77"/>
      <c r="G37" s="77"/>
      <c r="H37" s="28"/>
    </row>
    <row r="38" spans="1:8" ht="22.5" customHeight="1" x14ac:dyDescent="0.3">
      <c r="A38" s="76" t="s">
        <v>50</v>
      </c>
      <c r="B38" s="77"/>
      <c r="C38" s="77"/>
      <c r="D38" s="77"/>
      <c r="E38" s="77"/>
      <c r="F38" s="77"/>
      <c r="G38" s="77"/>
      <c r="H38" s="28"/>
    </row>
    <row r="39" spans="1:8" ht="27" customHeight="1" x14ac:dyDescent="0.3">
      <c r="A39" s="76" t="s">
        <v>51</v>
      </c>
      <c r="B39" s="77"/>
      <c r="C39" s="77"/>
      <c r="D39" s="77"/>
      <c r="E39" s="77"/>
      <c r="F39" s="77"/>
      <c r="G39" s="77"/>
      <c r="H39" s="28"/>
    </row>
    <row r="40" spans="1:8" ht="27.75" customHeight="1" x14ac:dyDescent="0.3">
      <c r="A40" s="76" t="s">
        <v>52</v>
      </c>
      <c r="B40" s="77"/>
      <c r="C40" s="77"/>
      <c r="D40" s="77"/>
      <c r="E40" s="77"/>
      <c r="F40" s="77"/>
      <c r="G40" s="77"/>
      <c r="H40" s="28"/>
    </row>
    <row r="41" spans="1:8" s="13" customFormat="1" x14ac:dyDescent="0.25">
      <c r="A41" s="39"/>
      <c r="B41" s="39"/>
      <c r="C41" s="39"/>
      <c r="D41" s="39"/>
      <c r="E41" s="40"/>
      <c r="F41" s="41"/>
      <c r="G41" s="42"/>
      <c r="H41" s="30"/>
    </row>
    <row r="42" spans="1:8" s="13" customFormat="1" ht="37.9" customHeight="1" x14ac:dyDescent="0.3">
      <c r="A42" s="43"/>
      <c r="B42" s="43"/>
      <c r="C42" s="44" t="s">
        <v>53</v>
      </c>
      <c r="D42" s="43"/>
      <c r="E42" s="43"/>
      <c r="F42" s="45"/>
      <c r="G42" s="46"/>
      <c r="H42" s="30"/>
    </row>
    <row r="43" spans="1:8" ht="18" x14ac:dyDescent="0.25">
      <c r="A43" s="47"/>
      <c r="B43" s="47"/>
      <c r="C43" s="47"/>
      <c r="D43" s="47"/>
      <c r="E43" s="47"/>
      <c r="F43" s="48"/>
      <c r="G43" s="49"/>
      <c r="H43" s="28"/>
    </row>
    <row r="44" spans="1:8" ht="18" x14ac:dyDescent="0.25">
      <c r="A44" s="47"/>
      <c r="B44" s="47" t="s">
        <v>54</v>
      </c>
      <c r="C44" s="47" t="s">
        <v>63</v>
      </c>
      <c r="D44" s="47"/>
      <c r="E44" s="47"/>
      <c r="F44" s="50"/>
      <c r="G44" s="49"/>
      <c r="H44" s="28"/>
    </row>
    <row r="45" spans="1:8" ht="18" x14ac:dyDescent="0.25">
      <c r="A45" s="47"/>
      <c r="B45" s="47"/>
      <c r="C45" s="47"/>
      <c r="D45" s="47"/>
      <c r="E45" s="47"/>
      <c r="F45" s="48"/>
      <c r="G45" s="49"/>
      <c r="H45" s="28"/>
    </row>
    <row r="46" spans="1:8" ht="18" x14ac:dyDescent="0.25">
      <c r="A46" s="47"/>
      <c r="B46" s="47" t="s">
        <v>55</v>
      </c>
      <c r="C46" s="47" t="s">
        <v>57</v>
      </c>
      <c r="D46" s="47"/>
      <c r="E46" s="47"/>
      <c r="F46" s="50"/>
      <c r="G46" s="49"/>
      <c r="H46" s="28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50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3" zoomScale="55" zoomScaleNormal="75" zoomScaleSheetLayoutView="55" workbookViewId="0">
      <selection activeCell="A37" sqref="A37:G3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5" customWidth="1"/>
    <col min="7" max="7" width="23.140625" style="28" customWidth="1"/>
    <col min="8" max="10" width="8.85546875" style="1" customWidth="1"/>
    <col min="11" max="16384" width="9.140625" style="1"/>
  </cols>
  <sheetData>
    <row r="1" spans="1:10" s="28" customFormat="1" x14ac:dyDescent="0.25">
      <c r="F1" s="33"/>
    </row>
    <row r="2" spans="1:10" ht="43.5" customHeight="1" x14ac:dyDescent="0.25">
      <c r="A2" s="36"/>
      <c r="B2" s="78" t="s">
        <v>98</v>
      </c>
      <c r="C2" s="79"/>
      <c r="D2" s="79"/>
      <c r="E2" s="79"/>
      <c r="F2" s="79"/>
      <c r="G2" s="79"/>
      <c r="H2" s="28"/>
      <c r="I2" s="28"/>
      <c r="J2" s="28"/>
    </row>
    <row r="3" spans="1:10" s="2" customFormat="1" ht="34.5" customHeight="1" x14ac:dyDescent="0.25">
      <c r="A3" s="37"/>
      <c r="B3" s="38" t="s">
        <v>49</v>
      </c>
      <c r="C3" s="37"/>
      <c r="D3" s="37"/>
      <c r="E3" s="37"/>
      <c r="F3" s="37"/>
      <c r="G3" s="71">
        <v>44834</v>
      </c>
      <c r="H3" s="29"/>
      <c r="I3" s="29"/>
      <c r="J3" s="29"/>
    </row>
    <row r="4" spans="1:10" s="29" customFormat="1" ht="86.25" customHeight="1" x14ac:dyDescent="0.3">
      <c r="A4" s="80" t="s">
        <v>64</v>
      </c>
      <c r="B4" s="77"/>
      <c r="C4" s="77"/>
      <c r="D4" s="77"/>
      <c r="E4" s="77"/>
      <c r="F4" s="77"/>
      <c r="G4" s="77"/>
    </row>
    <row r="5" spans="1:10" s="28" customFormat="1" ht="68.25" customHeight="1" x14ac:dyDescent="0.3">
      <c r="A5" s="80" t="s">
        <v>56</v>
      </c>
      <c r="B5" s="77"/>
      <c r="C5" s="77"/>
      <c r="D5" s="77"/>
      <c r="E5" s="77"/>
      <c r="F5" s="77"/>
      <c r="G5" s="77"/>
    </row>
    <row r="6" spans="1:10" s="32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0.34</v>
      </c>
      <c r="E7" s="7">
        <v>4178.1000000000004</v>
      </c>
      <c r="F7" s="4" t="s">
        <v>10</v>
      </c>
      <c r="G7" s="31">
        <f>(D7*E7)</f>
        <v>1420.5540000000003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4178.1000000000004</v>
      </c>
      <c r="F8" s="4" t="s">
        <v>10</v>
      </c>
      <c r="G8" s="31">
        <f t="shared" ref="G8:G26" si="1">D8*E8</f>
        <v>334.24800000000005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0.17</v>
      </c>
      <c r="E9" s="7">
        <v>4178.1000000000004</v>
      </c>
      <c r="F9" s="4" t="s">
        <v>10</v>
      </c>
      <c r="G9" s="31">
        <f t="shared" si="1"/>
        <v>710.27700000000016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4178.1000000000004</v>
      </c>
      <c r="F10" s="4" t="s">
        <v>10</v>
      </c>
      <c r="G10" s="31">
        <f t="shared" si="1"/>
        <v>292.46700000000004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4178.1000000000004</v>
      </c>
      <c r="F11" s="4" t="s">
        <v>10</v>
      </c>
      <c r="G11" s="31">
        <f t="shared" si="1"/>
        <v>167.12400000000002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0.21</v>
      </c>
      <c r="E12" s="7">
        <v>4178.1000000000004</v>
      </c>
      <c r="F12" s="4" t="s">
        <v>10</v>
      </c>
      <c r="G12" s="31">
        <f t="shared" si="1"/>
        <v>877.40100000000007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0.19</v>
      </c>
      <c r="E13" s="7">
        <v>4178.1000000000004</v>
      </c>
      <c r="F13" s="4" t="s">
        <v>10</v>
      </c>
      <c r="G13" s="31">
        <f t="shared" si="1"/>
        <v>793.83900000000006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0.2</v>
      </c>
      <c r="E14" s="7">
        <v>4178.1000000000004</v>
      </c>
      <c r="F14" s="4" t="s">
        <v>10</v>
      </c>
      <c r="G14" s="31">
        <f t="shared" si="1"/>
        <v>835.62000000000012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0.54</v>
      </c>
      <c r="E15" s="7">
        <v>4178.1000000000004</v>
      </c>
      <c r="F15" s="5" t="s">
        <v>44</v>
      </c>
      <c r="G15" s="31">
        <f t="shared" si="1"/>
        <v>2256.1740000000004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0.46</v>
      </c>
      <c r="E16" s="7">
        <v>4178.1000000000004</v>
      </c>
      <c r="F16" s="5" t="s">
        <v>44</v>
      </c>
      <c r="G16" s="31">
        <f t="shared" si="1"/>
        <v>1921.9260000000002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4178.1000000000004</v>
      </c>
      <c r="F17" s="4" t="s">
        <v>25</v>
      </c>
      <c r="G17" s="31">
        <f t="shared" si="1"/>
        <v>208.90500000000003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4178.1000000000004</v>
      </c>
      <c r="F18" s="4" t="s">
        <v>59</v>
      </c>
      <c r="G18" s="31">
        <f t="shared" si="1"/>
        <v>334.24800000000005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0.51</v>
      </c>
      <c r="E19" s="7">
        <v>4178.1000000000004</v>
      </c>
      <c r="F19" s="4" t="s">
        <v>17</v>
      </c>
      <c r="G19" s="31">
        <f t="shared" si="1"/>
        <v>2130.8310000000001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1.61</v>
      </c>
      <c r="E20" s="7">
        <v>4178.1000000000004</v>
      </c>
      <c r="F20" s="5" t="s">
        <v>44</v>
      </c>
      <c r="G20" s="31">
        <f>D20*E20</f>
        <v>6726.7410000000009</v>
      </c>
    </row>
    <row r="21" spans="1:7" ht="31.5" x14ac:dyDescent="0.25">
      <c r="A21" s="3">
        <f t="shared" si="0"/>
        <v>15</v>
      </c>
      <c r="B21" s="16" t="s">
        <v>62</v>
      </c>
      <c r="C21" s="3" t="s">
        <v>30</v>
      </c>
      <c r="D21" s="7">
        <v>3.58</v>
      </c>
      <c r="E21" s="7">
        <v>4178.1000000000004</v>
      </c>
      <c r="F21" s="4" t="s">
        <v>31</v>
      </c>
      <c r="G21" s="31">
        <f t="shared" si="1"/>
        <v>14957.598000000002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f>6095.96*1.04</f>
        <v>6339.7984000000006</v>
      </c>
      <c r="E22" s="7">
        <v>2</v>
      </c>
      <c r="F22" s="5" t="s">
        <v>44</v>
      </c>
      <c r="G22" s="31">
        <f t="shared" si="1"/>
        <v>12679.596800000001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1.08</v>
      </c>
      <c r="E23" s="7">
        <v>4178.1000000000004</v>
      </c>
      <c r="F23" s="5" t="s">
        <v>44</v>
      </c>
      <c r="G23" s="31">
        <f t="shared" si="1"/>
        <v>4512.3480000000009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0.14000000000000001</v>
      </c>
      <c r="E24" s="7">
        <v>4178.1000000000004</v>
      </c>
      <c r="F24" s="5" t="s">
        <v>44</v>
      </c>
      <c r="G24" s="31">
        <f t="shared" si="1"/>
        <v>584.93400000000008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1.32</v>
      </c>
      <c r="E25" s="7">
        <v>4178.1000000000004</v>
      </c>
      <c r="F25" s="5" t="s">
        <v>44</v>
      </c>
      <c r="G25" s="31">
        <f t="shared" si="1"/>
        <v>5515.0920000000006</v>
      </c>
    </row>
    <row r="26" spans="1:7" s="2" customFormat="1" ht="47.25" x14ac:dyDescent="0.25">
      <c r="A26" s="3">
        <f t="shared" si="0"/>
        <v>20</v>
      </c>
      <c r="B26" s="15" t="s">
        <v>90</v>
      </c>
      <c r="C26" s="11" t="s">
        <v>9</v>
      </c>
      <c r="D26" s="12">
        <v>2.12</v>
      </c>
      <c r="E26" s="11">
        <v>4178.1000000000004</v>
      </c>
      <c r="F26" s="5" t="s">
        <v>20</v>
      </c>
      <c r="G26" s="31">
        <f t="shared" si="1"/>
        <v>8857.5720000000019</v>
      </c>
    </row>
    <row r="27" spans="1:7" s="17" customFormat="1" x14ac:dyDescent="0.25">
      <c r="A27" s="81" t="s">
        <v>40</v>
      </c>
      <c r="B27" s="82"/>
      <c r="C27" s="82"/>
      <c r="D27" s="82"/>
      <c r="E27" s="82"/>
      <c r="F27" s="83"/>
      <c r="G27" s="23">
        <f>SUM(G7:G26)+0.01</f>
        <v>66117.505799999999</v>
      </c>
    </row>
    <row r="28" spans="1:7" s="2" customFormat="1" x14ac:dyDescent="0.25">
      <c r="A28" s="26" t="s">
        <v>39</v>
      </c>
      <c r="B28" s="26"/>
      <c r="C28" s="26"/>
      <c r="D28" s="26"/>
      <c r="E28" s="26"/>
      <c r="F28" s="34"/>
      <c r="G28" s="26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61</v>
      </c>
      <c r="G30" s="27">
        <v>67.8</v>
      </c>
    </row>
    <row r="31" spans="1:7" s="2" customFormat="1" ht="36.6" hidden="1" customHeight="1" x14ac:dyDescent="0.25">
      <c r="A31" s="18">
        <v>2</v>
      </c>
      <c r="B31" s="15" t="s">
        <v>6</v>
      </c>
      <c r="C31" s="18" t="s">
        <v>60</v>
      </c>
      <c r="D31" s="12">
        <v>14.62</v>
      </c>
      <c r="E31" s="12">
        <v>1900</v>
      </c>
      <c r="F31" s="19" t="s">
        <v>17</v>
      </c>
      <c r="G31" s="70">
        <v>0</v>
      </c>
    </row>
    <row r="32" spans="1:7" s="2" customFormat="1" ht="34.5" hidden="1" customHeight="1" x14ac:dyDescent="0.25">
      <c r="A32" s="18">
        <f>A31+1</f>
        <v>3</v>
      </c>
      <c r="B32" s="15" t="s">
        <v>7</v>
      </c>
      <c r="C32" s="18" t="s">
        <v>60</v>
      </c>
      <c r="D32" s="12">
        <v>10.55</v>
      </c>
      <c r="E32" s="12">
        <v>1900</v>
      </c>
      <c r="F32" s="19" t="s">
        <v>17</v>
      </c>
      <c r="G32" s="70">
        <v>0</v>
      </c>
    </row>
    <row r="33" spans="1:8" s="22" customFormat="1" x14ac:dyDescent="0.25">
      <c r="A33" s="84" t="s">
        <v>40</v>
      </c>
      <c r="B33" s="85"/>
      <c r="C33" s="85"/>
      <c r="D33" s="85"/>
      <c r="E33" s="85"/>
      <c r="F33" s="86"/>
      <c r="G33" s="24">
        <f>SUM(G30:G32)</f>
        <v>67.8</v>
      </c>
    </row>
    <row r="34" spans="1:8" s="17" customFormat="1" x14ac:dyDescent="0.25">
      <c r="A34" s="87" t="s">
        <v>47</v>
      </c>
      <c r="B34" s="88"/>
      <c r="C34" s="88"/>
      <c r="D34" s="88"/>
      <c r="E34" s="88"/>
      <c r="F34" s="89"/>
      <c r="G34" s="25">
        <f>G27+G33</f>
        <v>66185.305800000002</v>
      </c>
    </row>
    <row r="35" spans="1:8" x14ac:dyDescent="0.25">
      <c r="A35" s="90"/>
      <c r="B35" s="90"/>
      <c r="C35" s="90"/>
      <c r="D35" s="90"/>
      <c r="E35" s="90"/>
      <c r="F35" s="90"/>
      <c r="G35" s="90"/>
    </row>
    <row r="36" spans="1:8" ht="24" customHeight="1" x14ac:dyDescent="0.3">
      <c r="A36" s="91" t="s">
        <v>99</v>
      </c>
      <c r="B36" s="92"/>
      <c r="C36" s="92"/>
      <c r="D36" s="92"/>
      <c r="E36" s="92"/>
      <c r="F36" s="92"/>
      <c r="G36" s="92"/>
      <c r="H36" s="28"/>
    </row>
    <row r="37" spans="1:8" ht="27" customHeight="1" x14ac:dyDescent="0.3">
      <c r="A37" s="91" t="s">
        <v>100</v>
      </c>
      <c r="B37" s="77"/>
      <c r="C37" s="77"/>
      <c r="D37" s="77"/>
      <c r="E37" s="77"/>
      <c r="F37" s="77"/>
      <c r="G37" s="77"/>
      <c r="H37" s="28"/>
    </row>
    <row r="38" spans="1:8" ht="22.5" customHeight="1" x14ac:dyDescent="0.3">
      <c r="A38" s="76" t="s">
        <v>50</v>
      </c>
      <c r="B38" s="77"/>
      <c r="C38" s="77"/>
      <c r="D38" s="77"/>
      <c r="E38" s="77"/>
      <c r="F38" s="77"/>
      <c r="G38" s="77"/>
      <c r="H38" s="28"/>
    </row>
    <row r="39" spans="1:8" ht="27" customHeight="1" x14ac:dyDescent="0.3">
      <c r="A39" s="76" t="s">
        <v>51</v>
      </c>
      <c r="B39" s="77"/>
      <c r="C39" s="77"/>
      <c r="D39" s="77"/>
      <c r="E39" s="77"/>
      <c r="F39" s="77"/>
      <c r="G39" s="77"/>
      <c r="H39" s="28"/>
    </row>
    <row r="40" spans="1:8" ht="27.75" customHeight="1" x14ac:dyDescent="0.3">
      <c r="A40" s="76" t="s">
        <v>52</v>
      </c>
      <c r="B40" s="77"/>
      <c r="C40" s="77"/>
      <c r="D40" s="77"/>
      <c r="E40" s="77"/>
      <c r="F40" s="77"/>
      <c r="G40" s="77"/>
      <c r="H40" s="28"/>
    </row>
    <row r="41" spans="1:8" s="13" customFormat="1" x14ac:dyDescent="0.25">
      <c r="A41" s="39"/>
      <c r="B41" s="39"/>
      <c r="C41" s="39"/>
      <c r="D41" s="39"/>
      <c r="E41" s="40"/>
      <c r="F41" s="41"/>
      <c r="G41" s="42"/>
      <c r="H41" s="30"/>
    </row>
    <row r="42" spans="1:8" s="13" customFormat="1" ht="37.9" customHeight="1" x14ac:dyDescent="0.3">
      <c r="A42" s="43"/>
      <c r="B42" s="43"/>
      <c r="C42" s="44" t="s">
        <v>53</v>
      </c>
      <c r="D42" s="43"/>
      <c r="E42" s="43"/>
      <c r="F42" s="45"/>
      <c r="G42" s="46"/>
      <c r="H42" s="30"/>
    </row>
    <row r="43" spans="1:8" ht="18" x14ac:dyDescent="0.25">
      <c r="A43" s="47"/>
      <c r="B43" s="47"/>
      <c r="C43" s="47"/>
      <c r="D43" s="47"/>
      <c r="E43" s="47"/>
      <c r="F43" s="48"/>
      <c r="G43" s="49"/>
      <c r="H43" s="28"/>
    </row>
    <row r="44" spans="1:8" ht="18" x14ac:dyDescent="0.25">
      <c r="A44" s="47"/>
      <c r="B44" s="47" t="s">
        <v>54</v>
      </c>
      <c r="C44" s="47" t="s">
        <v>63</v>
      </c>
      <c r="D44" s="47"/>
      <c r="E44" s="47"/>
      <c r="F44" s="50"/>
      <c r="G44" s="49"/>
      <c r="H44" s="28"/>
    </row>
    <row r="45" spans="1:8" ht="18" x14ac:dyDescent="0.25">
      <c r="A45" s="47"/>
      <c r="B45" s="47"/>
      <c r="C45" s="47"/>
      <c r="D45" s="47"/>
      <c r="E45" s="47"/>
      <c r="F45" s="48"/>
      <c r="G45" s="49"/>
      <c r="H45" s="28"/>
    </row>
    <row r="46" spans="1:8" ht="18" x14ac:dyDescent="0.25">
      <c r="A46" s="47"/>
      <c r="B46" s="47" t="s">
        <v>55</v>
      </c>
      <c r="C46" s="47" t="s">
        <v>57</v>
      </c>
      <c r="D46" s="47"/>
      <c r="E46" s="47"/>
      <c r="F46" s="50"/>
      <c r="G46" s="49"/>
      <c r="H46" s="28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5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авг!Область_печати</vt:lpstr>
      <vt:lpstr>апр!Область_печати</vt:lpstr>
      <vt:lpstr>год!Область_печати</vt:lpstr>
      <vt:lpstr>дек!Область_печати</vt:lpstr>
      <vt:lpstr>июль!Область_печати</vt:lpstr>
      <vt:lpstr>июнь!Область_печати</vt:lpstr>
      <vt:lpstr>май!Область_печати</vt:lpstr>
      <vt:lpstr>мар!Область_печати</vt:lpstr>
      <vt:lpstr>ноя!Область_печати</vt:lpstr>
      <vt:lpstr>окт!Область_печати</vt:lpstr>
      <vt:lpstr>сен!Область_печати</vt:lpstr>
      <vt:lpstr>фев!Область_печати</vt:lpstr>
      <vt:lpstr>янв!Область_печати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2023-01-31T07:14:37Z</dcterms:modified>
</cp:coreProperties>
</file>