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год'!$A$1:$D$46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8" i="1" s="1"/>
  <c r="C36" i="1"/>
  <c r="A37" i="1"/>
  <c r="C37" i="1"/>
  <c r="C32" i="1" l="1"/>
  <c r="C39" i="1" s="1"/>
  <c r="C40" i="1" s="1"/>
  <c r="C42" i="1"/>
</calcChain>
</file>

<file path=xl/sharedStrings.xml><?xml version="1.0" encoding="utf-8"?>
<sst xmlns="http://schemas.openxmlformats.org/spreadsheetml/2006/main" count="45" uniqueCount="40">
  <si>
    <t xml:space="preserve"> </t>
  </si>
  <si>
    <t>Остаток нарастающим итогом с учетом 2022-2024 года:</t>
  </si>
  <si>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</si>
  <si>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</si>
  <si>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</si>
  <si>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</si>
  <si>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</si>
  <si>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</si>
  <si>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</si>
  <si>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</si>
  <si>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</si>
  <si>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</si>
  <si>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</si>
  <si>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</si>
  <si>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</si>
  <si>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</si>
  <si>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Уборка прилегающей территории, содержание и уборка контейнерных площадок</t>
  </si>
  <si>
    <t>Уборка лестничных клеток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</si>
  <si>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</si>
  <si>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</si>
  <si>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</si>
  <si>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</si>
  <si>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</si>
  <si>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</si>
  <si>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</si>
  <si>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</si>
  <si>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</si>
  <si>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</si>
  <si>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</si>
  <si>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</si>
  <si>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</si>
  <si>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10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</si>
  <si>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</si>
  <si>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</si>
  <si>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</si>
  <si>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</si>
  <si>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</si>
  <si>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</si>
  <si>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</si>
  <si>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Новаторов д. 11 к 1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</si>
</sst>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 Light"/>
      <family val="1"/>
      <charset val="204"/>
      <scheme val="maj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i/>
      <sz val="12"/>
      <color theme="1"/>
      <name val="Calibri Light"/>
      <family val="1"/>
      <charset val="204"/>
      <scheme val="major"/>
    </font>
    <font>
      <b/>
      <i/>
      <sz val="12"/>
      <color rgb="FFFF0000"/>
      <name val="Calibri Light"/>
      <family val="1"/>
      <charset val="204"/>
      <scheme val="maj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  <xf numFmtId="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/>
    <xf numFmtId="0" fontId="4" fillId="2" borderId="0" xfId="0" applyFont="1" applyFill="1" applyAlignment="1"/>
    <xf numFmtId="4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justify"/>
    </xf>
    <xf numFmtId="4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justify" wrapText="1"/>
    </xf>
    <xf numFmtId="0" fontId="8" fillId="2" borderId="0" xfId="0" applyFont="1" applyFill="1" applyAlignment="1">
      <alignment horizontal="justify" wrapText="1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justify" wrapText="1"/>
    </xf>
    <xf numFmtId="4" fontId="0" fillId="2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justify" wrapText="1"/>
    </xf>
    <xf numFmtId="0" fontId="9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/>
    </xf>
    <xf numFmtId="0" fontId="4" fillId="2" borderId="0" xfId="0" applyFont="1" applyFill="1"/>
    <xf numFmtId="0" fontId="4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justify" wrapText="1"/>
    </xf>
    <xf numFmtId="0" fontId="11" fillId="2" borderId="0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1%20&#108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4844.3549999999996</v>
          </cell>
        </row>
        <row r="9">
          <cell r="G9">
            <v>393.85</v>
          </cell>
        </row>
        <row r="10">
          <cell r="G10">
            <v>748.31500000000005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945.24</v>
          </cell>
        </row>
        <row r="14">
          <cell r="G14">
            <v>866.47</v>
          </cell>
        </row>
        <row r="15">
          <cell r="G15">
            <v>905.85500000000002</v>
          </cell>
        </row>
        <row r="16">
          <cell r="G16">
            <v>2481.2550000000001</v>
          </cell>
        </row>
        <row r="17">
          <cell r="G17">
            <v>2126.79</v>
          </cell>
        </row>
        <row r="18">
          <cell r="G18">
            <v>236.31</v>
          </cell>
        </row>
        <row r="19">
          <cell r="G19">
            <v>393.85</v>
          </cell>
        </row>
        <row r="20">
          <cell r="G20">
            <v>3072.03</v>
          </cell>
        </row>
        <row r="21">
          <cell r="G21">
            <v>7246.84</v>
          </cell>
        </row>
        <row r="22">
          <cell r="G22">
            <v>14099.83</v>
          </cell>
        </row>
        <row r="23">
          <cell r="G23">
            <v>11837.16</v>
          </cell>
        </row>
        <row r="24">
          <cell r="G24">
            <v>7877</v>
          </cell>
        </row>
        <row r="25">
          <cell r="G25">
            <v>630.16</v>
          </cell>
        </row>
        <row r="26">
          <cell r="G26">
            <v>6104.6750000000002</v>
          </cell>
        </row>
        <row r="27">
          <cell r="G27">
            <v>9038.0449999999983</v>
          </cell>
        </row>
        <row r="31">
          <cell r="G31">
            <v>1066.18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10346.705</v>
          </cell>
        </row>
        <row r="31">
          <cell r="G31">
            <v>2160.92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3596.2249999999985</v>
          </cell>
        </row>
        <row r="31">
          <cell r="G31">
            <v>14578.82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2901.1249999999986</v>
          </cell>
        </row>
        <row r="31">
          <cell r="G31">
            <v>1129.33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4390.6249999999982</v>
          </cell>
        </row>
        <row r="31">
          <cell r="G31">
            <v>200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5278.3049999999994</v>
          </cell>
        </row>
        <row r="31">
          <cell r="G31">
            <v>32657.31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4002.2950000000019</v>
          </cell>
        </row>
        <row r="31">
          <cell r="G31">
            <v>16725.95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13199.825000000001</v>
          </cell>
        </row>
        <row r="31">
          <cell r="G31">
            <v>26187.53</v>
          </cell>
        </row>
        <row r="32">
          <cell r="G32">
            <v>33159</v>
          </cell>
        </row>
        <row r="33">
          <cell r="G33">
            <v>23913</v>
          </cell>
        </row>
      </sheetData>
      <sheetData sheetId="8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13538.585000000001</v>
          </cell>
        </row>
        <row r="31">
          <cell r="G31">
            <v>9530.130000000001</v>
          </cell>
        </row>
      </sheetData>
      <sheetData sheetId="9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13199.825000000001</v>
          </cell>
        </row>
        <row r="31">
          <cell r="G31">
            <v>5387.92</v>
          </cell>
        </row>
      </sheetData>
      <sheetData sheetId="10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13199.825000000001</v>
          </cell>
        </row>
        <row r="31">
          <cell r="G31">
            <v>20542.990000000002</v>
          </cell>
        </row>
      </sheetData>
      <sheetData sheetId="11">
        <row r="8">
          <cell r="G8">
            <v>5238.2049999999999</v>
          </cell>
        </row>
        <row r="9">
          <cell r="G9">
            <v>433.23500000000001</v>
          </cell>
        </row>
        <row r="10">
          <cell r="G10">
            <v>827.08499999999992</v>
          </cell>
        </row>
        <row r="11">
          <cell r="G11">
            <v>354.46499999999997</v>
          </cell>
        </row>
        <row r="12">
          <cell r="G12">
            <v>196.92500000000001</v>
          </cell>
        </row>
        <row r="13">
          <cell r="G13">
            <v>1024.01</v>
          </cell>
        </row>
        <row r="14">
          <cell r="G14">
            <v>945.24</v>
          </cell>
        </row>
        <row r="15">
          <cell r="G15">
            <v>984.625</v>
          </cell>
        </row>
        <row r="16">
          <cell r="G16">
            <v>2717.5649999999996</v>
          </cell>
        </row>
        <row r="17">
          <cell r="G17">
            <v>2284.33</v>
          </cell>
        </row>
        <row r="18">
          <cell r="G18">
            <v>275.69500000000005</v>
          </cell>
        </row>
        <row r="19">
          <cell r="G19">
            <v>433.23500000000001</v>
          </cell>
        </row>
        <row r="20">
          <cell r="G20">
            <v>3347.7249999999999</v>
          </cell>
        </row>
        <row r="21">
          <cell r="G21">
            <v>7837.6149999999998</v>
          </cell>
        </row>
        <row r="22">
          <cell r="G22">
            <v>15281.38</v>
          </cell>
        </row>
        <row r="23">
          <cell r="G23">
            <v>12819.64</v>
          </cell>
        </row>
        <row r="24">
          <cell r="G24">
            <v>8507.16</v>
          </cell>
        </row>
        <row r="25">
          <cell r="G25">
            <v>669.54500000000007</v>
          </cell>
        </row>
        <row r="26">
          <cell r="G26">
            <v>6577.2950000000001</v>
          </cell>
        </row>
        <row r="27">
          <cell r="G27">
            <v>445.82500000000255</v>
          </cell>
        </row>
        <row r="31">
          <cell r="G31">
            <v>18863.2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topLeftCell="A30" zoomScaleNormal="100" zoomScaleSheetLayoutView="85" workbookViewId="0">
      <selection activeCell="B53" sqref="B53"/>
    </sheetView>
  </sheetViews>
  <sheetFormatPr defaultColWidth="9.140625" defaultRowHeight="15.75" x14ac:dyDescent="0.25"/>
  <cols>
    <col min="1" max="1" width="5.85546875" style="1" customWidth="1"/>
    <col min="2" max="2" width="88.85546875" style="1" customWidth="1"/>
    <col min="3" max="3" width="35.7109375" style="2" customWidth="1"/>
    <col min="4" max="16384" width="9.140625" style="1"/>
  </cols>
  <sheetData>
    <row r="1" spans="1:4" s="5" customFormat="1" x14ac:dyDescent="0.25">
      <c r="C1" s="2"/>
    </row>
    <row r="2" spans="1:4" s="45" customFormat="1" ht="57.75" customHeight="1" x14ac:dyDescent="0.25">
      <c r="B2" s="53" t="s">
        <v>39</v>
      </c>
      <c r="C2" s="52"/>
    </row>
    <row r="3" spans="1:4" s="45" customFormat="1" ht="18.75" hidden="1" x14ac:dyDescent="0.3">
      <c r="A3" s="51"/>
      <c r="B3" s="50"/>
      <c r="C3" s="49"/>
    </row>
    <row r="4" spans="1:4" s="45" customFormat="1" ht="37.5" customHeight="1" x14ac:dyDescent="0.25">
      <c r="A4" s="48">
        <v>1</v>
      </c>
      <c r="B4" s="47" t="s">
        <v>38</v>
      </c>
      <c r="C4" s="46">
        <v>189330.29</v>
      </c>
    </row>
    <row r="5" spans="1:4" s="5" customFormat="1" ht="34.15" customHeight="1" x14ac:dyDescent="0.25">
      <c r="A5" s="44">
        <v>2</v>
      </c>
      <c r="B5" s="40" t="s">
        <v>37</v>
      </c>
      <c r="C5" s="43">
        <v>1173683.51</v>
      </c>
    </row>
    <row r="6" spans="1:4" s="5" customFormat="1" ht="34.15" customHeight="1" x14ac:dyDescent="0.25">
      <c r="A6" s="44">
        <v>3</v>
      </c>
      <c r="B6" s="40" t="s">
        <v>36</v>
      </c>
      <c r="C6" s="43">
        <f>1335*2+1085+700*4+359.26+300*4</f>
        <v>8114.26</v>
      </c>
    </row>
    <row r="7" spans="1:4" s="5" customFormat="1" ht="34.15" customHeight="1" x14ac:dyDescent="0.25">
      <c r="A7" s="44">
        <v>4</v>
      </c>
      <c r="B7" s="40" t="s">
        <v>35</v>
      </c>
      <c r="C7" s="43">
        <f>7205+900</f>
        <v>8105</v>
      </c>
    </row>
    <row r="8" spans="1:4" s="5" customFormat="1" ht="39.6" customHeight="1" x14ac:dyDescent="0.25">
      <c r="A8" s="41">
        <v>5</v>
      </c>
      <c r="B8" s="40" t="s">
        <v>34</v>
      </c>
      <c r="C8" s="42">
        <v>1215643.1200000001</v>
      </c>
    </row>
    <row r="9" spans="1:4" s="5" customFormat="1" ht="39.6" customHeight="1" x14ac:dyDescent="0.25">
      <c r="A9" s="41">
        <v>6</v>
      </c>
      <c r="B9" s="40" t="s">
        <v>33</v>
      </c>
      <c r="C9" s="42">
        <f>C4+C5-C8</f>
        <v>147370.67999999993</v>
      </c>
    </row>
    <row r="10" spans="1:4" s="5" customFormat="1" ht="39.6" customHeight="1" x14ac:dyDescent="0.25">
      <c r="A10" s="41">
        <v>7</v>
      </c>
      <c r="B10" s="40" t="s">
        <v>32</v>
      </c>
      <c r="C10" s="39" t="s">
        <v>31</v>
      </c>
    </row>
    <row r="11" spans="1:4" ht="53.45" customHeight="1" x14ac:dyDescent="0.25">
      <c r="A11" s="33" t="s">
        <v>10</v>
      </c>
      <c r="B11" s="33" t="s">
        <v>9</v>
      </c>
      <c r="C11" s="32" t="s">
        <v>8</v>
      </c>
      <c r="D11" s="38"/>
    </row>
    <row r="12" spans="1:4" ht="46.5" customHeight="1" x14ac:dyDescent="0.25">
      <c r="A12" s="30">
        <v>1</v>
      </c>
      <c r="B12" s="29" t="s">
        <v>30</v>
      </c>
      <c r="C12" s="25">
        <f>[1]янв!G8+[1]фев!G8+[1]мар!G8+[1]апр!G8+[1]май!G8+[1]июн!G8+[1]июл!G8+[1]авг!G8+[1]сен!G8+[1]окт!G8+[1]ноя!G8+[1]дек!G8</f>
        <v>62464.610000000015</v>
      </c>
    </row>
    <row r="13" spans="1:4" ht="42.75" customHeight="1" x14ac:dyDescent="0.25">
      <c r="A13" s="30">
        <f>A12+1</f>
        <v>2</v>
      </c>
      <c r="B13" s="29" t="s">
        <v>29</v>
      </c>
      <c r="C13" s="25">
        <f>[1]янв!G9+[1]фев!G9+[1]мар!G9+[1]апр!G9+[1]май!G9+[1]июн!G9+[1]июл!G9+[1]авг!G9+[1]сен!G9+[1]окт!G9+[1]ноя!G9+[1]дек!G9</f>
        <v>5159.4350000000004</v>
      </c>
    </row>
    <row r="14" spans="1:4" ht="39" customHeight="1" x14ac:dyDescent="0.25">
      <c r="A14" s="30">
        <f>A13+1</f>
        <v>3</v>
      </c>
      <c r="B14" s="29" t="s">
        <v>28</v>
      </c>
      <c r="C14" s="25">
        <f>[1]янв!G10+[1]фев!G10+[1]мар!G10+[1]апр!G10+[1]май!G10+[1]июн!G10+[1]июл!G10+[1]авг!G10+[1]сен!G10+[1]окт!G10+[1]ноя!G10+[1]дек!G10</f>
        <v>9846.2499999999982</v>
      </c>
    </row>
    <row r="15" spans="1:4" ht="45.75" customHeight="1" x14ac:dyDescent="0.25">
      <c r="A15" s="30">
        <f>A14+1</f>
        <v>4</v>
      </c>
      <c r="B15" s="29" t="s">
        <v>27</v>
      </c>
      <c r="C15" s="25">
        <f>[1]янв!G11+[1]фев!G11+[1]мар!G11+[1]апр!G11+[1]май!G11+[1]июн!G11+[1]июл!G11+[1]авг!G11+[1]сен!G11+[1]окт!G11+[1]ноя!G11+[1]дек!G11</f>
        <v>4253.5800000000008</v>
      </c>
    </row>
    <row r="16" spans="1:4" ht="73.5" customHeight="1" x14ac:dyDescent="0.25">
      <c r="A16" s="30">
        <f>A15+1</f>
        <v>5</v>
      </c>
      <c r="B16" s="29" t="s">
        <v>26</v>
      </c>
      <c r="C16" s="25">
        <f>[1]янв!G12+[1]фев!G12+[1]мар!G12+[1]апр!G12+[1]май!G12+[1]июн!G12+[1]июл!G12+[1]авг!G12+[1]сен!G12+[1]окт!G12+[1]ноя!G12+[1]дек!G12</f>
        <v>2363.1</v>
      </c>
    </row>
    <row r="17" spans="1:3" ht="53.25" customHeight="1" x14ac:dyDescent="0.25">
      <c r="A17" s="30">
        <f>A16+1</f>
        <v>6</v>
      </c>
      <c r="B17" s="29" t="s">
        <v>25</v>
      </c>
      <c r="C17" s="25">
        <f>[1]янв!G13+[1]фев!G13+[1]мар!G13+[1]апр!G13+[1]май!G13+[1]июн!G13+[1]июл!G13+[1]авг!G13+[1]сен!G13+[1]окт!G13+[1]ноя!G13+[1]дек!G13</f>
        <v>12209.350000000002</v>
      </c>
    </row>
    <row r="18" spans="1:3" ht="42.75" customHeight="1" x14ac:dyDescent="0.25">
      <c r="A18" s="30">
        <f>A17+1</f>
        <v>7</v>
      </c>
      <c r="B18" s="29" t="s">
        <v>24</v>
      </c>
      <c r="C18" s="25">
        <f>[1]янв!G14+[1]фев!G14+[1]мар!G14+[1]апр!G14+[1]май!G14+[1]июн!G14+[1]июл!G14+[1]авг!G14+[1]сен!G14+[1]окт!G14+[1]ноя!G14+[1]дек!G14</f>
        <v>11264.109999999999</v>
      </c>
    </row>
    <row r="19" spans="1:3" ht="45.75" customHeight="1" x14ac:dyDescent="0.25">
      <c r="A19" s="30">
        <f>A18+1</f>
        <v>8</v>
      </c>
      <c r="B19" s="29" t="s">
        <v>23</v>
      </c>
      <c r="C19" s="25">
        <f>[1]янв!G15+[1]фев!G15+[1]мар!G15+[1]апр!G15+[1]май!G15+[1]июн!G15+[1]июл!G15+[1]авг!G15+[1]сен!G15+[1]окт!G15+[1]ноя!G15+[1]дек!G15</f>
        <v>11736.73</v>
      </c>
    </row>
    <row r="20" spans="1:3" ht="33" customHeight="1" x14ac:dyDescent="0.25">
      <c r="A20" s="30">
        <f>A19+1</f>
        <v>9</v>
      </c>
      <c r="B20" s="29" t="s">
        <v>22</v>
      </c>
      <c r="C20" s="25">
        <f>[1]янв!G16+[1]фев!G16+[1]мар!G16+[1]апр!G16+[1]май!G16+[1]июн!G16+[1]июл!G16+[1]авг!G16+[1]сен!G16+[1]окт!G16+[1]ноя!G16+[1]дек!G16</f>
        <v>32374.46999999999</v>
      </c>
    </row>
    <row r="21" spans="1:3" ht="20.25" customHeight="1" x14ac:dyDescent="0.25">
      <c r="A21" s="30">
        <f>A20+1</f>
        <v>10</v>
      </c>
      <c r="B21" s="29" t="s">
        <v>21</v>
      </c>
      <c r="C21" s="25">
        <f>[1]янв!G17+[1]фев!G17+[1]мар!G17+[1]апр!G17+[1]май!G17+[1]июн!G17+[1]июл!G17+[1]авг!G17+[1]сен!G17+[1]окт!G17+[1]ноя!G17+[1]дек!G17</f>
        <v>27254.420000000006</v>
      </c>
    </row>
    <row r="22" spans="1:3" ht="24.75" customHeight="1" x14ac:dyDescent="0.25">
      <c r="A22" s="30">
        <f>A21+1</f>
        <v>11</v>
      </c>
      <c r="B22" s="29" t="s">
        <v>20</v>
      </c>
      <c r="C22" s="25">
        <f>[1]янв!G18+[1]фев!G18+[1]мар!G18+[1]апр!G18+[1]май!G18+[1]июн!G18+[1]июл!G18+[1]авг!G18+[1]сен!G18+[1]окт!G18+[1]ноя!G18+[1]дек!G18</f>
        <v>3268.9550000000013</v>
      </c>
    </row>
    <row r="23" spans="1:3" ht="34.5" customHeight="1" x14ac:dyDescent="0.25">
      <c r="A23" s="30">
        <f>A22+1</f>
        <v>12</v>
      </c>
      <c r="B23" s="29" t="s">
        <v>19</v>
      </c>
      <c r="C23" s="25">
        <f>[1]янв!G19+[1]фев!G19+[1]мар!G19+[1]апр!G19+[1]май!G19+[1]июн!G19+[1]июл!G19+[1]авг!G19+[1]сен!G19+[1]окт!G19+[1]ноя!G19+[1]дек!G19</f>
        <v>5159.4350000000004</v>
      </c>
    </row>
    <row r="24" spans="1:3" x14ac:dyDescent="0.25">
      <c r="A24" s="30">
        <f>A23+1</f>
        <v>13</v>
      </c>
      <c r="B24" s="29" t="s">
        <v>18</v>
      </c>
      <c r="C24" s="25">
        <f>[1]янв!G20+[1]фев!G20+[1]мар!G20+[1]апр!G20+[1]май!G20+[1]июн!G20+[1]июл!G20+[1]авг!G20+[1]сен!G20+[1]окт!G20+[1]ноя!G20+[1]дек!G20</f>
        <v>39897.00499999999</v>
      </c>
    </row>
    <row r="25" spans="1:3" ht="20.25" customHeight="1" x14ac:dyDescent="0.25">
      <c r="A25" s="30">
        <f>A24+1</f>
        <v>14</v>
      </c>
      <c r="B25" s="29" t="s">
        <v>17</v>
      </c>
      <c r="C25" s="25">
        <f>[1]янв!G21+[1]фев!G21+[1]мар!G21+[1]апр!G21+[1]май!G21+[1]июн!G21+[1]июл!G21+[1]авг!G21+[1]сен!G21+[1]окт!G21+[1]ноя!G21+[1]дек!G21</f>
        <v>93460.60500000001</v>
      </c>
    </row>
    <row r="26" spans="1:3" x14ac:dyDescent="0.25">
      <c r="A26" s="30">
        <f>A25+1</f>
        <v>15</v>
      </c>
      <c r="B26" s="29" t="s">
        <v>16</v>
      </c>
      <c r="C26" s="25">
        <f>[1]янв!G22+[1]фев!G22+[1]мар!G22+[1]апр!G22+[1]май!G22+[1]июн!G22+[1]июл!G22+[1]авг!G22+[1]сен!G22+[1]окт!G22+[1]ноя!G22+[1]дек!G22</f>
        <v>182195.01</v>
      </c>
    </row>
    <row r="27" spans="1:3" x14ac:dyDescent="0.25">
      <c r="A27" s="30">
        <f>A26+1</f>
        <v>16</v>
      </c>
      <c r="B27" s="37" t="s">
        <v>15</v>
      </c>
      <c r="C27" s="25">
        <f>[1]янв!G23+[1]фев!G23+[1]мар!G23+[1]апр!G23+[1]май!G23+[1]июн!G23+[1]июл!G23+[1]авг!G23+[1]сен!G23+[1]окт!G23+[1]ноя!G23+[1]дек!G23</f>
        <v>152853.20000000001</v>
      </c>
    </row>
    <row r="28" spans="1:3" x14ac:dyDescent="0.25">
      <c r="A28" s="30">
        <f>A27+1</f>
        <v>17</v>
      </c>
      <c r="B28" s="37" t="s">
        <v>14</v>
      </c>
      <c r="C28" s="25">
        <f>[1]янв!G24+[1]фев!G24+[1]мар!G24+[1]апр!G24+[1]май!G24+[1]июн!G24+[1]июл!G24+[1]авг!G24+[1]сен!G24+[1]окт!G24+[1]ноя!G24+[1]дек!G24</f>
        <v>101455.76000000002</v>
      </c>
    </row>
    <row r="29" spans="1:3" x14ac:dyDescent="0.25">
      <c r="A29" s="30">
        <f>A28+1</f>
        <v>18</v>
      </c>
      <c r="B29" s="37" t="s">
        <v>13</v>
      </c>
      <c r="C29" s="25">
        <f>[1]янв!G25+[1]фев!G25+[1]мар!G25+[1]апр!G25+[1]май!G25+[1]июн!G25+[1]июл!G25+[1]авг!G25+[1]сен!G25+[1]окт!G25+[1]ноя!G25+[1]дек!G25</f>
        <v>7995.1550000000007</v>
      </c>
    </row>
    <row r="30" spans="1:3" ht="33.75" customHeight="1" x14ac:dyDescent="0.25">
      <c r="A30" s="30">
        <f>A29+1</f>
        <v>19</v>
      </c>
      <c r="B30" s="36" t="s">
        <v>12</v>
      </c>
      <c r="C30" s="25">
        <f>[1]янв!G26+[1]фев!G26+[1]мар!G26+[1]апр!G26+[1]май!G26+[1]июн!G26+[1]июл!G26+[1]авг!G26+[1]сен!G26+[1]окт!G26+[1]ноя!G26+[1]дек!G26</f>
        <v>78454.919999999984</v>
      </c>
    </row>
    <row r="31" spans="1:3" ht="50.25" customHeight="1" x14ac:dyDescent="0.25">
      <c r="A31" s="30">
        <f>A30+1</f>
        <v>20</v>
      </c>
      <c r="B31" s="29" t="s">
        <v>11</v>
      </c>
      <c r="C31" s="25">
        <f>[1]янв!G27+[1]фев!G27+[1]мар!G27+[1]апр!G27+[1]май!G27+[1]июн!G27+[1]июл!G27+[1]авг!G27+[1]сен!G27+[1]окт!G27+[1]ноя!G27+[1]дек!G27</f>
        <v>93137.209999999992</v>
      </c>
    </row>
    <row r="32" spans="1:3" s="24" customFormat="1" x14ac:dyDescent="0.25">
      <c r="A32" s="26" t="s">
        <v>4</v>
      </c>
      <c r="B32" s="35"/>
      <c r="C32" s="25">
        <f>SUM(C12:C31)</f>
        <v>936803.31</v>
      </c>
    </row>
    <row r="33" spans="1:3" s="5" customFormat="1" x14ac:dyDescent="0.25">
      <c r="A33" s="34" t="s">
        <v>7</v>
      </c>
      <c r="B33" s="34"/>
      <c r="C33" s="25"/>
    </row>
    <row r="34" spans="1:3" ht="56.25" customHeight="1" x14ac:dyDescent="0.25">
      <c r="A34" s="33" t="s">
        <v>10</v>
      </c>
      <c r="B34" s="33" t="s">
        <v>9</v>
      </c>
      <c r="C34" s="32" t="s">
        <v>8</v>
      </c>
    </row>
    <row r="35" spans="1:3" ht="28.15" customHeight="1" x14ac:dyDescent="0.25">
      <c r="A35" s="30">
        <v>1</v>
      </c>
      <c r="B35" s="31" t="s">
        <v>7</v>
      </c>
      <c r="C35" s="25">
        <f>[1]янв!G31+[1]фев!G31+[1]мар!G31+[1]апр!G31+[1]май!G31+[1]июн!G31+[1]июл!G31+[1]авг!G31+[1]сен!G31+[1]окт!G31+[1]ноя!G31+[1]дек!G31</f>
        <v>149030.28</v>
      </c>
    </row>
    <row r="36" spans="1:3" ht="36.6" customHeight="1" x14ac:dyDescent="0.25">
      <c r="A36" s="30">
        <v>2</v>
      </c>
      <c r="B36" s="29" t="s">
        <v>6</v>
      </c>
      <c r="C36" s="25">
        <f>[1]янв!G32+[1]фев!G32+[1]мар!G32+[1]апр!G32+[1]май!G32+[1]июн!G32+[1]июл!G32+[1]авг!G32</f>
        <v>33159</v>
      </c>
    </row>
    <row r="37" spans="1:3" ht="34.5" customHeight="1" x14ac:dyDescent="0.25">
      <c r="A37" s="30">
        <f>A36+1</f>
        <v>3</v>
      </c>
      <c r="B37" s="29" t="s">
        <v>5</v>
      </c>
      <c r="C37" s="25">
        <f>[1]янв!G33+[1]фев!G33+[1]мар!G33+[1]апр!G33+[1]май!G33+[1]июн!G33+[1]июл!G33+[1]авг!G33</f>
        <v>23913</v>
      </c>
    </row>
    <row r="38" spans="1:3" s="27" customFormat="1" x14ac:dyDescent="0.25">
      <c r="A38" s="28" t="s">
        <v>4</v>
      </c>
      <c r="B38" s="28"/>
      <c r="C38" s="25">
        <f>SUM(C35:C37)</f>
        <v>206102.28</v>
      </c>
    </row>
    <row r="39" spans="1:3" s="24" customFormat="1" x14ac:dyDescent="0.25">
      <c r="A39" s="26" t="s">
        <v>3</v>
      </c>
      <c r="B39" s="26"/>
      <c r="C39" s="25">
        <f>C32+C38</f>
        <v>1142905.5900000001</v>
      </c>
    </row>
    <row r="40" spans="1:3" s="15" customFormat="1" ht="17.45" customHeight="1" x14ac:dyDescent="0.3">
      <c r="A40" s="23"/>
      <c r="B40" s="22" t="s">
        <v>2</v>
      </c>
      <c r="C40" s="21">
        <f>C5-C39+C6</f>
        <v>38892.179999999928</v>
      </c>
    </row>
    <row r="41" spans="1:3" s="15" customFormat="1" ht="23.25" customHeight="1" x14ac:dyDescent="0.3">
      <c r="A41" s="18"/>
      <c r="B41" s="20"/>
      <c r="C41" s="19"/>
    </row>
    <row r="42" spans="1:3" s="15" customFormat="1" ht="18.75" customHeight="1" x14ac:dyDescent="0.3">
      <c r="A42" s="18"/>
      <c r="B42" s="20" t="s">
        <v>1</v>
      </c>
      <c r="C42" s="19">
        <f xml:space="preserve"> -138301.93+C5+C6-C39</f>
        <v>-99409.75</v>
      </c>
    </row>
    <row r="43" spans="1:3" s="15" customFormat="1" ht="21.75" customHeight="1" x14ac:dyDescent="0.3">
      <c r="A43" s="18"/>
      <c r="B43" s="17"/>
      <c r="C43" s="16"/>
    </row>
    <row r="44" spans="1:3" s="9" customFormat="1" x14ac:dyDescent="0.25">
      <c r="A44" s="12"/>
      <c r="B44" s="14"/>
      <c r="C44" s="13"/>
    </row>
    <row r="45" spans="1:3" s="9" customFormat="1" ht="37.9" customHeight="1" x14ac:dyDescent="0.3">
      <c r="A45" s="12"/>
      <c r="B45" s="11" t="s">
        <v>0</v>
      </c>
      <c r="C45" s="10"/>
    </row>
    <row r="46" spans="1:3" s="5" customFormat="1" ht="18.75" x14ac:dyDescent="0.3">
      <c r="A46" s="6"/>
      <c r="B46" s="8"/>
      <c r="C46" s="7"/>
    </row>
    <row r="47" spans="1:3" s="5" customFormat="1" ht="18.75" x14ac:dyDescent="0.3">
      <c r="A47" s="6"/>
      <c r="B47" s="8"/>
      <c r="C47" s="7"/>
    </row>
    <row r="48" spans="1:3" s="5" customFormat="1" ht="18.75" x14ac:dyDescent="0.3">
      <c r="A48" s="6"/>
      <c r="B48" s="8"/>
      <c r="C48" s="7"/>
    </row>
    <row r="49" spans="1:3" s="5" customFormat="1" ht="18.75" x14ac:dyDescent="0.3">
      <c r="A49" s="6"/>
      <c r="B49" s="8"/>
      <c r="C49" s="7"/>
    </row>
    <row r="50" spans="1:3" s="5" customFormat="1" ht="18.75" x14ac:dyDescent="0.3">
      <c r="A50" s="6"/>
      <c r="B50" s="8"/>
      <c r="C50" s="7"/>
    </row>
    <row r="51" spans="1:3" s="5" customFormat="1" ht="18.75" x14ac:dyDescent="0.3">
      <c r="A51" s="6"/>
      <c r="B51" s="8"/>
      <c r="C51" s="7"/>
    </row>
    <row r="52" spans="1:3" s="5" customFormat="1" x14ac:dyDescent="0.25">
      <c r="A52" s="6"/>
      <c r="B52" s="6"/>
      <c r="C52" s="3"/>
    </row>
    <row r="53" spans="1:3" s="5" customFormat="1" x14ac:dyDescent="0.25">
      <c r="A53" s="6"/>
      <c r="B53" s="6"/>
      <c r="C53" s="3"/>
    </row>
    <row r="54" spans="1:3" s="5" customFormat="1" x14ac:dyDescent="0.25">
      <c r="A54" s="6"/>
      <c r="B54" s="6"/>
      <c r="C54" s="3"/>
    </row>
    <row r="55" spans="1:3" s="5" customFormat="1" x14ac:dyDescent="0.25">
      <c r="A55" s="6"/>
      <c r="B55" s="6"/>
      <c r="C55" s="3"/>
    </row>
    <row r="56" spans="1:3" s="5" customFormat="1" x14ac:dyDescent="0.25">
      <c r="A56" s="6"/>
      <c r="B56" s="6"/>
      <c r="C56" s="3"/>
    </row>
    <row r="57" spans="1:3" s="5" customFormat="1" x14ac:dyDescent="0.25">
      <c r="A57" s="6"/>
      <c r="B57" s="6"/>
      <c r="C57" s="3"/>
    </row>
    <row r="58" spans="1:3" x14ac:dyDescent="0.25">
      <c r="A58" s="4"/>
      <c r="B58" s="4"/>
      <c r="C58" s="3"/>
    </row>
    <row r="59" spans="1:3" x14ac:dyDescent="0.25">
      <c r="A59" s="4"/>
      <c r="B59" s="4"/>
      <c r="C59" s="3"/>
    </row>
  </sheetData>
  <mergeCells count="4">
    <mergeCell ref="A39:B39"/>
    <mergeCell ref="A32:B32"/>
    <mergeCell ref="A38:B38"/>
    <mergeCell ref="B2:C2"/>
  </mergeCells>
  <pageMargins left="0.74803149606299213" right="0.19685039370078741" top="0.27559055118110237" bottom="0.11811023622047245" header="0.15748031496062992" footer="0.19685039370078741"/>
  <pageSetup paperSize="9" scale="57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2026-02-09T13:05:16Z</dcterms:created>
  <dcterms:modified xsi:type="dcterms:W3CDTF">2026-02-09T13:06:11Z</dcterms:modified>
</cp:coreProperties>
</file>