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64" firstSheet="12" activeTab="12"/>
  </bookViews>
  <sheets>
    <sheet name="янв" sheetId="45" state="hidden" r:id="rId1"/>
    <sheet name="фев" sheetId="46" state="hidden" r:id="rId2"/>
    <sheet name="мар" sheetId="47" state="hidden" r:id="rId3"/>
    <sheet name="апр" sheetId="48" state="hidden" r:id="rId4"/>
    <sheet name="май" sheetId="49" state="hidden" r:id="rId5"/>
    <sheet name="июнь" sheetId="50" state="hidden" r:id="rId6"/>
    <sheet name="июль" sheetId="51" state="hidden" r:id="rId7"/>
    <sheet name="авг" sheetId="52" state="hidden" r:id="rId8"/>
    <sheet name="сен" sheetId="53" state="hidden" r:id="rId9"/>
    <sheet name="окт" sheetId="54" state="hidden" r:id="rId10"/>
    <sheet name="ноя" sheetId="55" state="hidden" r:id="rId11"/>
    <sheet name="дек" sheetId="56" state="hidden" r:id="rId12"/>
    <sheet name="год" sheetId="13" r:id="rId13"/>
  </sheets>
  <definedNames>
    <definedName name="_GoBack" localSheetId="7">авг!#REF!</definedName>
    <definedName name="_GoBack" localSheetId="3">апр!#REF!</definedName>
    <definedName name="_GoBack" localSheetId="11">дек!#REF!</definedName>
    <definedName name="_GoBack" localSheetId="6">июль!#REF!</definedName>
    <definedName name="_GoBack" localSheetId="5">июнь!#REF!</definedName>
    <definedName name="_GoBack" localSheetId="4">май!#REF!</definedName>
    <definedName name="_GoBack" localSheetId="2">мар!#REF!</definedName>
    <definedName name="_GoBack" localSheetId="10">ноя!#REF!</definedName>
    <definedName name="_GoBack" localSheetId="9">окт!#REF!</definedName>
    <definedName name="_GoBack" localSheetId="8">сен!#REF!</definedName>
    <definedName name="_GoBack" localSheetId="1">фев!#REF!</definedName>
    <definedName name="_GoBack" localSheetId="0">янв!#REF!</definedName>
    <definedName name="_xlnm.Print_Area" localSheetId="12">год!$A$1:$C$50</definedName>
  </definedNames>
  <calcPr calcId="145621"/>
</workbook>
</file>

<file path=xl/calcChain.xml><?xml version="1.0" encoding="utf-8"?>
<calcChain xmlns="http://schemas.openxmlformats.org/spreadsheetml/2006/main">
  <c r="C35" i="13" l="1"/>
  <c r="C5" i="13"/>
  <c r="G34" i="56"/>
  <c r="F33" i="56"/>
  <c r="A33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34" i="55"/>
  <c r="F33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F33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F33" i="53"/>
  <c r="A33" i="53"/>
  <c r="G34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3" i="52"/>
  <c r="C36" i="13" s="1"/>
  <c r="G32" i="52"/>
  <c r="F33" i="52"/>
  <c r="A33" i="52"/>
  <c r="G27" i="52"/>
  <c r="G26" i="52"/>
  <c r="G25" i="52"/>
  <c r="G24" i="52"/>
  <c r="G23" i="52"/>
  <c r="D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4" i="51"/>
  <c r="F33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4" i="50"/>
  <c r="F33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F33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F33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F33" i="47"/>
  <c r="A33" i="47"/>
  <c r="G34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31" i="46"/>
  <c r="D23" i="46"/>
  <c r="F33" i="46"/>
  <c r="A33" i="46"/>
  <c r="G34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28" i="46" s="1"/>
  <c r="G28" i="54" l="1"/>
  <c r="G28" i="55"/>
  <c r="G28" i="56"/>
  <c r="G28" i="47"/>
  <c r="G35" i="47" s="1"/>
  <c r="G28" i="48"/>
  <c r="G28" i="49"/>
  <c r="G28" i="50"/>
  <c r="G35" i="50" s="1"/>
  <c r="G28" i="51"/>
  <c r="G35" i="51" s="1"/>
  <c r="G28" i="52"/>
  <c r="G34" i="52"/>
  <c r="G28" i="53"/>
  <c r="G35" i="53" s="1"/>
  <c r="G35" i="56"/>
  <c r="G35" i="55"/>
  <c r="G35" i="54"/>
  <c r="G35" i="52"/>
  <c r="G35" i="49"/>
  <c r="G35" i="48"/>
  <c r="G35" i="46"/>
  <c r="G31" i="45"/>
  <c r="C34" i="13" s="1"/>
  <c r="C8" i="13"/>
  <c r="G34" i="45" l="1"/>
  <c r="F33" i="45"/>
  <c r="A33" i="45"/>
  <c r="G27" i="45"/>
  <c r="C30" i="13" s="1"/>
  <c r="G26" i="45"/>
  <c r="C29" i="13" s="1"/>
  <c r="G25" i="45"/>
  <c r="C28" i="13" s="1"/>
  <c r="G24" i="45"/>
  <c r="C27" i="13" s="1"/>
  <c r="G23" i="45"/>
  <c r="C26" i="13" s="1"/>
  <c r="G22" i="45"/>
  <c r="C25" i="13" s="1"/>
  <c r="G21" i="45"/>
  <c r="C24" i="13" s="1"/>
  <c r="G20" i="45"/>
  <c r="C23" i="13" s="1"/>
  <c r="G19" i="45"/>
  <c r="C22" i="13" s="1"/>
  <c r="G18" i="45"/>
  <c r="C21" i="13" s="1"/>
  <c r="G17" i="45"/>
  <c r="C20" i="13" s="1"/>
  <c r="G16" i="45"/>
  <c r="C19" i="13" s="1"/>
  <c r="G15" i="45"/>
  <c r="C18" i="13" s="1"/>
  <c r="G14" i="45"/>
  <c r="C17" i="13" s="1"/>
  <c r="G13" i="45"/>
  <c r="C16" i="13" s="1"/>
  <c r="G12" i="45"/>
  <c r="C15" i="13" s="1"/>
  <c r="G11" i="45"/>
  <c r="C14" i="13" s="1"/>
  <c r="G10" i="45"/>
  <c r="G9" i="45"/>
  <c r="C12" i="13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C11" i="13" s="1"/>
  <c r="G28" i="45" l="1"/>
  <c r="G35" i="45" s="1"/>
  <c r="C13" i="13"/>
  <c r="C31" i="13" s="1"/>
  <c r="C37" i="13"/>
  <c r="C38" i="13" l="1"/>
  <c r="C39" i="13" s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<sst xmlns="http://schemas.openxmlformats.org/spreadsheetml/2006/main" count="1218" uniqueCount="114">
  <si>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</si>
  <si>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</si>
  <si>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</si>
  <si>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</si>
  <si>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</si>
  <si>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</si>
  <si>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</si>
  <si>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</si>
  <si>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</si>
  <si>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</si>
  <si>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</si>
  <si>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</si>
  <si>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</si>
  <si>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</si>
  <si>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</si>
  <si>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</si>
  <si>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</si>
  <si>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</si>
  <si>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</si>
  <si>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</si>
  <si>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</si>
  <si>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</si>
  <si>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</si>
  <si>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</si>
  <si>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</si>
  <si>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</si>
  <si>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</si>
  <si>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</si>
  <si>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</si>
  <si>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</si>
  <si>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</si>
  <si>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</si>
  <si>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</si>
  <si>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</si>
  <si>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</si>
  <si>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</si>
  <si>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</si>
  <si>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</si>
  <si>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</si>
  <si>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</si>
  <si>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Техническое обслуживание внутридомового газового оборудования</t>
  </si>
  <si>
    <t xml:space="preserve">1 кв.м.общ.пл. 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</si>
  <si>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</si>
  <si>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</si>
  <si>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</si>
  <si>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</si>
  <si>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</si>
  <si>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</si>
  <si>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смета, материалы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</si>
  <si>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</si>
  <si>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</si>
  <si>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</si>
  <si>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</si>
  <si>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</si>
  <si>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Исполнитель</t>
  </si>
  <si>
    <t>Заказчик</t>
  </si>
  <si>
    <t xml:space="preserve">1. Исполнителем предъявлены к приемке следующие оказанные на основании договора управления многоквартирным домом  № К-16-12 от 01.11.2010  (далее – «Договор») услуги и (или) выполненные работы по содержанию и текущему ремонту общего имущества в  многоквартирном доме №16 расположенном по адресу г. Рязань ул. Костычева </t>
  </si>
  <si>
    <t>Итого</t>
  </si>
  <si>
    <t xml:space="preserve">Текущий ремонт </t>
  </si>
  <si>
    <t>Дежурство слесарей, электриков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</si>
  <si>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</si>
  <si>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</si>
  <si>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текущий ремонт</t>
  </si>
  <si>
    <t>Ульянова И. В.</t>
  </si>
  <si>
    <t>Собственники помещений в многоквартирном доме, расположенном по адресу: г. Рязань ул. Костычева д. 16,  именуемые в дальнейшем “Заказчик”, в лице  Ульяновой Ирины Викторовны, являющегося собственником квартиры № 45,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Устава, с другой стороны, совместно именуемые “Стороны”, составили настоящий Акт о нижеследующем:</t>
  </si>
  <si>
    <t>Квашнин И.В.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</si>
  <si>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</si>
  <si>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</si>
  <si>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</si>
  <si>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</si>
  <si>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</si>
  <si>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</si>
  <si>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</si>
  <si>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Шестьдесят пять тысяч девяносто пять рублей тридцать четыре копейки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</si>
  <si>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</si>
  <si>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</si>
  <si>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четыреста семьдесят пять рублей две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</si>
  <si>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</si>
  <si>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</si>
  <si>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Шестьдесят пять тысяч пятьсот сорок один рубль шесть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</si>
  <si>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</si>
  <si>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</si>
  <si>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Шестьдесят шесть тысяч девятьсот тридцать восемь рублей шестьдесят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</si>
  <si>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</si>
  <si>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</si>
  <si>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Шестьдесят шесть тысяч сто девяносто три рубля пятьдесят шесть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</si>
  <si>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</si>
  <si>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</si>
  <si>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Восемьдесят четыре тысячи триста пятьдесят два рубля двенадцать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</si>
  <si>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</si>
  <si>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</si>
  <si>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</si>
  <si>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четыре тысячи двадцать пять рублей семь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</si>
  <si>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</si>
  <si>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</si>
  <si>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</si>
  <si>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</si>
  <si>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девятнадцать тысяч четыреста семьдесят три рубля тридцать шесть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</si>
  <si>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</si>
  <si>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</si>
  <si>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Семьдесят девять тысяч триста десять рублей пятьдесят девять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</si>
  <si>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</si>
  <si>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</si>
  <si>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сто сорок девять рублей семьдесят одна копейка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</si>
  <si>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</si>
  <si>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</si>
  <si>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Девяносто тысяч девятьсот один рубль тридцать пять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</si>
  <si>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</si>
  <si>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</si>
  <si>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</si>
  <si>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Семьдесят четыре тысячи шестьсот три рубля тридцать четыре копейки</t>
  </si>
  <si>
    <t>Доходы и расходы ООО КА "Ирбис"  по управлению и обслуживанию МКД ул. Костычева д. 16                                                        январь-декабрь</t>
  </si>
  <si>
    <t>Подано исковых заявлений за 2022г. (шт.)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</si>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</sst>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8" fillId="0" borderId="0" xfId="0" applyFont="1" applyAlignment="1">
      <alignment wrapText="1"/>
    </xf>
    <xf numFmtId="2" fontId="7" fillId="0" borderId="0" xfId="0" applyNumberFormat="1" applyFont="1" applyAlignment="1"/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 applyFill="1"/>
    <xf numFmtId="0" fontId="7" fillId="0" borderId="4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2" fontId="7" fillId="2" borderId="0" xfId="0" applyNumberFormat="1" applyFont="1" applyFill="1" applyAlignment="1"/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5" xfId="0" applyFont="1" applyFill="1" applyBorder="1" applyAlignment="1">
      <alignment horizontal="justify" wrapText="1"/>
    </xf>
    <xf numFmtId="0" fontId="12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12" fillId="2" borderId="0" xfId="0" applyFont="1" applyFill="1"/>
    <xf numFmtId="4" fontId="12" fillId="2" borderId="0" xfId="0" applyNumberFormat="1" applyFont="1" applyFill="1" applyAlignment="1">
      <alignment horizontal="center" vertical="center"/>
    </xf>
    <xf numFmtId="14" fontId="19" fillId="0" borderId="0" xfId="0" applyNumberFormat="1" applyFont="1"/>
    <xf numFmtId="4" fontId="17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13" fillId="0" borderId="4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12" fillId="2" borderId="0" xfId="0" applyFont="1" applyFill="1" applyAlignment="1">
      <alignment horizontal="justify" wrapText="1"/>
    </xf>
    <xf numFmtId="0" fontId="13" fillId="2" borderId="0" xfId="0" applyFont="1" applyFill="1" applyAlignment="1">
      <alignment horizontal="justify" wrapTex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2" borderId="0" xfId="0" applyFill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C25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49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44592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0.33</v>
      </c>
      <c r="E8" s="8">
        <v>3878.5</v>
      </c>
      <c r="F8" s="5" t="s">
        <v>11</v>
      </c>
      <c r="G8" s="9">
        <f>D8*E8</f>
        <v>1279.905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0.16</v>
      </c>
      <c r="E10" s="8">
        <v>3878.5</v>
      </c>
      <c r="F10" s="5" t="s">
        <v>11</v>
      </c>
      <c r="G10" s="9">
        <f t="shared" si="0"/>
        <v>620.56000000000006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</v>
      </c>
      <c r="E13" s="8">
        <v>3878.5</v>
      </c>
      <c r="F13" s="5" t="s">
        <v>11</v>
      </c>
      <c r="G13" s="9">
        <f t="shared" si="0"/>
        <v>775.7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0.18</v>
      </c>
      <c r="E14" s="8">
        <v>3878.5</v>
      </c>
      <c r="F14" s="5" t="s">
        <v>11</v>
      </c>
      <c r="G14" s="9">
        <f t="shared" si="0"/>
        <v>698.13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0.19</v>
      </c>
      <c r="E15" s="8">
        <v>3878.5</v>
      </c>
      <c r="F15" s="5" t="s">
        <v>11</v>
      </c>
      <c r="G15" s="9">
        <f t="shared" si="0"/>
        <v>736.91499999999996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0.52</v>
      </c>
      <c r="E16" s="8">
        <v>3878.5</v>
      </c>
      <c r="F16" s="11" t="s">
        <v>43</v>
      </c>
      <c r="G16" s="9">
        <f t="shared" si="0"/>
        <v>2016.8200000000002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0.44</v>
      </c>
      <c r="E17" s="8">
        <v>3878.5</v>
      </c>
      <c r="F17" s="11" t="s">
        <v>43</v>
      </c>
      <c r="G17" s="9">
        <f t="shared" si="0"/>
        <v>1706.54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0.52</v>
      </c>
      <c r="E20" s="8">
        <v>3878.5</v>
      </c>
      <c r="F20" s="5" t="s">
        <v>18</v>
      </c>
      <c r="G20" s="9">
        <f t="shared" si="0"/>
        <v>2016.8200000000002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1.36</v>
      </c>
      <c r="E21" s="8">
        <v>3878.5</v>
      </c>
      <c r="F21" s="11" t="s">
        <v>43</v>
      </c>
      <c r="G21" s="9">
        <f>D21*E21</f>
        <v>5274.76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2.56</v>
      </c>
      <c r="E22" s="8">
        <v>3878.5</v>
      </c>
      <c r="F22" s="5" t="s">
        <v>30</v>
      </c>
      <c r="G22" s="9">
        <f t="shared" si="0"/>
        <v>9928.9600000000009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v>6095.96</v>
      </c>
      <c r="E23" s="8">
        <v>2</v>
      </c>
      <c r="F23" s="11" t="s">
        <v>43</v>
      </c>
      <c r="G23" s="9">
        <f t="shared" si="0"/>
        <v>12191.92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1.74</v>
      </c>
      <c r="E24" s="8">
        <v>3878.5</v>
      </c>
      <c r="F24" s="11" t="s">
        <v>43</v>
      </c>
      <c r="G24" s="9">
        <f t="shared" si="0"/>
        <v>6748.59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0.13</v>
      </c>
      <c r="E25" s="8">
        <v>3878.5</v>
      </c>
      <c r="F25" s="11" t="s">
        <v>43</v>
      </c>
      <c r="G25" s="9">
        <f t="shared" si="0"/>
        <v>504.20500000000004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1.27</v>
      </c>
      <c r="E26" s="8">
        <v>3878.5</v>
      </c>
      <c r="F26" s="11" t="s">
        <v>43</v>
      </c>
      <c r="G26" s="9">
        <f t="shared" si="0"/>
        <v>4925.6949999999997</v>
      </c>
    </row>
    <row r="27" spans="1:7" s="3" customFormat="1" ht="63" x14ac:dyDescent="0.25">
      <c r="A27" s="19">
        <f t="shared" si="1"/>
        <v>20</v>
      </c>
      <c r="B27" s="21" t="s">
        <v>66</v>
      </c>
      <c r="C27" s="15" t="s">
        <v>10</v>
      </c>
      <c r="D27" s="16">
        <v>3.21</v>
      </c>
      <c r="E27" s="8">
        <v>3878.5</v>
      </c>
      <c r="F27" s="11" t="s">
        <v>21</v>
      </c>
      <c r="G27" s="9">
        <f t="shared" si="0"/>
        <v>12449.985000000001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SUM(G8:G27)+0.03</f>
        <v>63116.655000000006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f>284.34+1694.34</f>
        <v>1978.6799999999998</v>
      </c>
    </row>
    <row r="32" spans="1:7" s="3" customFormat="1" ht="36.6" hidden="1" customHeight="1" x14ac:dyDescent="0.25">
      <c r="A32" s="14">
        <v>2</v>
      </c>
      <c r="B32" s="21" t="s">
        <v>6</v>
      </c>
      <c r="C32" s="14" t="s">
        <v>7</v>
      </c>
      <c r="D32" s="16">
        <v>14.06</v>
      </c>
      <c r="E32" s="16">
        <v>1800</v>
      </c>
      <c r="F32" s="24" t="s">
        <v>18</v>
      </c>
      <c r="G32" s="27"/>
    </row>
    <row r="33" spans="1:7" s="3" customFormat="1" ht="34.5" hidden="1" customHeight="1" x14ac:dyDescent="0.25">
      <c r="A33" s="14">
        <f>A32+1</f>
        <v>3</v>
      </c>
      <c r="B33" s="21" t="s">
        <v>8</v>
      </c>
      <c r="C33" s="14" t="s">
        <v>7</v>
      </c>
      <c r="D33" s="16">
        <v>10.14</v>
      </c>
      <c r="E33" s="16">
        <v>1800</v>
      </c>
      <c r="F33" s="24" t="str">
        <f>F32</f>
        <v>1 раз в год</v>
      </c>
      <c r="G33" s="27"/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1978.6799999999998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65095.335000000006</v>
      </c>
    </row>
    <row r="36" spans="1:7" s="37" customFormat="1" ht="27" customHeight="1" x14ac:dyDescent="0.3">
      <c r="A36" s="69" t="s">
        <v>72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73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4" right="0.11811023622047245" top="0.15748031496062992" bottom="0.11811023622047245" header="0.15748031496062992" footer="0.15748031496062992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7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75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44620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66</v>
      </c>
      <c r="C27" s="15" t="s">
        <v>10</v>
      </c>
      <c r="D27" s="16">
        <v>3.21</v>
      </c>
      <c r="E27" s="8">
        <v>3878.5</v>
      </c>
      <c r="F27" s="11" t="s">
        <v>21</v>
      </c>
      <c r="G27" s="9">
        <f t="shared" si="0"/>
        <v>12449.985000000001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65116.956800000007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f>7304.72+1053.34</f>
        <v>8358.06</v>
      </c>
    </row>
    <row r="32" spans="1:7" s="3" customFormat="1" ht="36.6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8358.06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73475.016800000012</v>
      </c>
    </row>
    <row r="36" spans="1:7" s="37" customFormat="1" ht="27" customHeight="1" x14ac:dyDescent="0.3">
      <c r="A36" s="69" t="s">
        <v>74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76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6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78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44651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66</v>
      </c>
      <c r="C27" s="15" t="s">
        <v>10</v>
      </c>
      <c r="D27" s="16">
        <v>3.21</v>
      </c>
      <c r="E27" s="8">
        <v>3878.5</v>
      </c>
      <c r="F27" s="11" t="s">
        <v>21</v>
      </c>
      <c r="G27" s="9">
        <f t="shared" si="0"/>
        <v>12449.985000000001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65116.956800000007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424.1</v>
      </c>
    </row>
    <row r="32" spans="1:7" s="3" customFormat="1" ht="36.6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424.1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65541.056800000006</v>
      </c>
    </row>
    <row r="36" spans="1:7" s="37" customFormat="1" ht="27" customHeight="1" x14ac:dyDescent="0.3">
      <c r="A36" s="69" t="s">
        <v>77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79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2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81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44681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66</v>
      </c>
      <c r="C27" s="15" t="s">
        <v>10</v>
      </c>
      <c r="D27" s="16">
        <v>3.21</v>
      </c>
      <c r="E27" s="8">
        <v>3878.5</v>
      </c>
      <c r="F27" s="11" t="s">
        <v>21</v>
      </c>
      <c r="G27" s="9">
        <f t="shared" si="0"/>
        <v>12449.985000000001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65116.956800000007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1821.64</v>
      </c>
    </row>
    <row r="32" spans="1:7" s="3" customFormat="1" ht="36.6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1821.64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66938.596800000014</v>
      </c>
    </row>
    <row r="36" spans="1:7" s="37" customFormat="1" ht="27" customHeight="1" x14ac:dyDescent="0.3">
      <c r="A36" s="69" t="s">
        <v>80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82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9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84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44712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66</v>
      </c>
      <c r="C27" s="15" t="s">
        <v>10</v>
      </c>
      <c r="D27" s="16">
        <v>3.21</v>
      </c>
      <c r="E27" s="8">
        <v>3878.5</v>
      </c>
      <c r="F27" s="11" t="s">
        <v>21</v>
      </c>
      <c r="G27" s="9">
        <f t="shared" si="0"/>
        <v>12449.985000000001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65116.956800000007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1076.5999999999999</v>
      </c>
    </row>
    <row r="32" spans="1:7" s="3" customFormat="1" ht="36.6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1076.5999999999999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66193.556800000006</v>
      </c>
    </row>
    <row r="36" spans="1:7" s="37" customFormat="1" ht="27" customHeight="1" x14ac:dyDescent="0.3">
      <c r="A36" s="69" t="s">
        <v>83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85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3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87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44742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66</v>
      </c>
      <c r="C27" s="15" t="s">
        <v>10</v>
      </c>
      <c r="D27" s="16">
        <v>3.21</v>
      </c>
      <c r="E27" s="8">
        <v>3878.5</v>
      </c>
      <c r="F27" s="11" t="s">
        <v>21</v>
      </c>
      <c r="G27" s="9">
        <f t="shared" si="0"/>
        <v>12449.985000000001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65116.956800000007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19235.16</v>
      </c>
    </row>
    <row r="32" spans="1:7" s="3" customFormat="1" ht="36.6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19235.16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84352.116800000003</v>
      </c>
    </row>
    <row r="36" spans="1:7" s="37" customFormat="1" ht="27" customHeight="1" x14ac:dyDescent="0.3">
      <c r="A36" s="69" t="s">
        <v>86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88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3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89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44773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90</v>
      </c>
      <c r="C27" s="15" t="s">
        <v>10</v>
      </c>
      <c r="D27" s="16">
        <v>3.37</v>
      </c>
      <c r="E27" s="8">
        <v>3878.5</v>
      </c>
      <c r="F27" s="11" t="s">
        <v>21</v>
      </c>
      <c r="G27" s="9">
        <f t="shared" si="0"/>
        <v>13070.545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65737.516799999998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8287.5499999999993</v>
      </c>
    </row>
    <row r="32" spans="1:7" s="3" customFormat="1" ht="36.6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8287.5499999999993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74025.066800000001</v>
      </c>
    </row>
    <row r="36" spans="1:7" s="37" customFormat="1" ht="27" customHeight="1" x14ac:dyDescent="0.3">
      <c r="A36" s="69" t="s">
        <v>91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92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3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95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44804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90</v>
      </c>
      <c r="C27" s="15" t="s">
        <v>10</v>
      </c>
      <c r="D27" s="16">
        <v>3.37</v>
      </c>
      <c r="E27" s="8">
        <v>3878.5</v>
      </c>
      <c r="F27" s="11" t="s">
        <v>21</v>
      </c>
      <c r="G27" s="9">
        <f t="shared" si="0"/>
        <v>13070.545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65737.516799999998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8429.84</v>
      </c>
    </row>
    <row r="32" spans="1:7" s="3" customFormat="1" ht="36.6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f>D32*E32</f>
        <v>26316</v>
      </c>
    </row>
    <row r="33" spans="1:7" s="3" customFormat="1" ht="34.5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f>D33*E33</f>
        <v>18990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53735.839999999997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119473.35679999999</v>
      </c>
    </row>
    <row r="36" spans="1:7" s="37" customFormat="1" ht="27" customHeight="1" x14ac:dyDescent="0.3">
      <c r="A36" s="69" t="s">
        <v>96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97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2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98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44834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90</v>
      </c>
      <c r="C27" s="15" t="s">
        <v>10</v>
      </c>
      <c r="D27" s="16">
        <v>3.37</v>
      </c>
      <c r="E27" s="8">
        <v>3878.5</v>
      </c>
      <c r="F27" s="11" t="s">
        <v>21</v>
      </c>
      <c r="G27" s="9">
        <f t="shared" si="0"/>
        <v>13070.545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65737.516799999998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13573.07</v>
      </c>
    </row>
    <row r="32" spans="1:7" s="3" customFormat="1" ht="36.6" hidden="1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hidden="1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13573.07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79310.58679999999</v>
      </c>
    </row>
    <row r="36" spans="1:7" s="37" customFormat="1" ht="27" customHeight="1" x14ac:dyDescent="0.3">
      <c r="A36" s="69" t="s">
        <v>99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100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6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102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44865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90</v>
      </c>
      <c r="C27" s="15" t="s">
        <v>10</v>
      </c>
      <c r="D27" s="16">
        <v>3.37</v>
      </c>
      <c r="E27" s="8">
        <v>3878.5</v>
      </c>
      <c r="F27" s="11" t="s">
        <v>21</v>
      </c>
      <c r="G27" s="9">
        <f t="shared" si="0"/>
        <v>13070.545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65737.516799999998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3412.19</v>
      </c>
    </row>
    <row r="32" spans="1:7" s="3" customFormat="1" ht="36.6" hidden="1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hidden="1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3412.19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69149.7068</v>
      </c>
    </row>
    <row r="36" spans="1:7" s="37" customFormat="1" ht="27" customHeight="1" x14ac:dyDescent="0.3">
      <c r="A36" s="69" t="s">
        <v>101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103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9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105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44895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90</v>
      </c>
      <c r="C27" s="15" t="s">
        <v>10</v>
      </c>
      <c r="D27" s="16">
        <v>3.37</v>
      </c>
      <c r="E27" s="8">
        <v>3878.5</v>
      </c>
      <c r="F27" s="11" t="s">
        <v>21</v>
      </c>
      <c r="G27" s="9">
        <f t="shared" si="0"/>
        <v>13070.545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65737.516799999998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25163.83</v>
      </c>
    </row>
    <row r="32" spans="1:7" s="3" customFormat="1" ht="36.6" hidden="1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hidden="1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25163.83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90901.346799999999</v>
      </c>
    </row>
    <row r="36" spans="1:7" s="37" customFormat="1" ht="27" customHeight="1" x14ac:dyDescent="0.3">
      <c r="A36" s="69" t="s">
        <v>104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106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9" zoomScale="70" zoomScaleNormal="70" workbookViewId="0">
      <selection activeCell="A38" sqref="A38:G38"/>
    </sheetView>
  </sheetViews>
  <sheetFormatPr defaultRowHeight="15.75" x14ac:dyDescent="0.25"/>
  <cols>
    <col min="1" max="1" width="15.5703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17" customWidth="1"/>
    <col min="7" max="7" width="20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s="30" customFormat="1" x14ac:dyDescent="0.25">
      <c r="F1" s="2"/>
    </row>
    <row r="2" spans="1:8" s="34" customFormat="1" ht="34.5" customHeight="1" x14ac:dyDescent="0.25">
      <c r="A2" s="33"/>
      <c r="B2" s="71" t="s">
        <v>109</v>
      </c>
      <c r="C2" s="72"/>
      <c r="D2" s="72"/>
      <c r="E2" s="72"/>
      <c r="F2" s="72"/>
      <c r="G2" s="72"/>
    </row>
    <row r="3" spans="1:8" s="34" customFormat="1" ht="15" customHeight="1" x14ac:dyDescent="0.25">
      <c r="A3" s="35"/>
      <c r="B3" s="36" t="s">
        <v>50</v>
      </c>
      <c r="C3" s="35"/>
      <c r="D3" s="35"/>
      <c r="E3" s="35"/>
      <c r="F3" s="35"/>
      <c r="G3" s="65">
        <v>44926</v>
      </c>
    </row>
    <row r="4" spans="1:8" s="32" customFormat="1" ht="7.5" customHeight="1" x14ac:dyDescent="0.25">
      <c r="A4" s="31"/>
      <c r="B4" s="31"/>
      <c r="C4" s="31"/>
      <c r="D4" s="31"/>
      <c r="E4" s="31"/>
      <c r="F4" s="31"/>
      <c r="G4" s="31"/>
    </row>
    <row r="5" spans="1:8" s="30" customFormat="1" ht="93" customHeight="1" x14ac:dyDescent="0.3">
      <c r="A5" s="73" t="s">
        <v>64</v>
      </c>
      <c r="B5" s="70"/>
      <c r="C5" s="70"/>
      <c r="D5" s="70"/>
      <c r="E5" s="70"/>
      <c r="F5" s="70"/>
      <c r="G5" s="70"/>
    </row>
    <row r="6" spans="1:8" s="30" customFormat="1" ht="57" customHeight="1" x14ac:dyDescent="0.3">
      <c r="A6" s="74" t="s">
        <v>56</v>
      </c>
      <c r="B6" s="75"/>
      <c r="C6" s="75"/>
      <c r="D6" s="75"/>
      <c r="E6" s="75"/>
      <c r="F6" s="75"/>
      <c r="G6" s="75"/>
    </row>
    <row r="7" spans="1:8" ht="50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  <c r="H7" s="18"/>
    </row>
    <row r="8" spans="1:8" ht="48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3878.5</v>
      </c>
      <c r="F8" s="5" t="s">
        <v>11</v>
      </c>
      <c r="G8" s="9">
        <f>D8*E8</f>
        <v>1318.69</v>
      </c>
    </row>
    <row r="9" spans="1:8" ht="55.5" customHeight="1" x14ac:dyDescent="0.25">
      <c r="A9" s="4">
        <f>A8+1</f>
        <v>2</v>
      </c>
      <c r="B9" s="21" t="s">
        <v>44</v>
      </c>
      <c r="C9" s="4" t="s">
        <v>10</v>
      </c>
      <c r="D9" s="8">
        <v>0.08</v>
      </c>
      <c r="E9" s="8">
        <v>3878.5</v>
      </c>
      <c r="F9" s="5" t="s">
        <v>11</v>
      </c>
      <c r="G9" s="9">
        <f t="shared" ref="G9:G27" si="0">D9*E9</f>
        <v>310.28000000000003</v>
      </c>
    </row>
    <row r="10" spans="1:8" ht="51" customHeight="1" x14ac:dyDescent="0.25">
      <c r="A10" s="4">
        <f t="shared" ref="A10:A27" si="1">A9+1</f>
        <v>3</v>
      </c>
      <c r="B10" s="21" t="s">
        <v>13</v>
      </c>
      <c r="C10" s="4" t="s">
        <v>12</v>
      </c>
      <c r="D10" s="8">
        <v>0.17</v>
      </c>
      <c r="E10" s="8">
        <v>3878.5</v>
      </c>
      <c r="F10" s="5" t="s">
        <v>11</v>
      </c>
      <c r="G10" s="9">
        <f t="shared" si="0"/>
        <v>659.34500000000003</v>
      </c>
    </row>
    <row r="11" spans="1:8" ht="59.25" customHeight="1" x14ac:dyDescent="0.25">
      <c r="A11" s="4">
        <f t="shared" si="1"/>
        <v>4</v>
      </c>
      <c r="B11" s="21" t="s">
        <v>14</v>
      </c>
      <c r="C11" s="4" t="s">
        <v>15</v>
      </c>
      <c r="D11" s="8">
        <v>7.0000000000000007E-2</v>
      </c>
      <c r="E11" s="8">
        <v>3878.5</v>
      </c>
      <c r="F11" s="5" t="s">
        <v>11</v>
      </c>
      <c r="G11" s="9">
        <f t="shared" si="0"/>
        <v>271.495</v>
      </c>
    </row>
    <row r="12" spans="1:8" ht="79.5" customHeight="1" x14ac:dyDescent="0.25">
      <c r="A12" s="4">
        <f t="shared" si="1"/>
        <v>5</v>
      </c>
      <c r="B12" s="21" t="s">
        <v>16</v>
      </c>
      <c r="C12" s="4" t="s">
        <v>17</v>
      </c>
      <c r="D12" s="8">
        <v>0.04</v>
      </c>
      <c r="E12" s="8">
        <v>3878.5</v>
      </c>
      <c r="F12" s="5" t="s">
        <v>11</v>
      </c>
      <c r="G12" s="9">
        <f t="shared" si="0"/>
        <v>155.14000000000001</v>
      </c>
    </row>
    <row r="13" spans="1:8" ht="63" x14ac:dyDescent="0.25">
      <c r="A13" s="4">
        <f t="shared" si="1"/>
        <v>6</v>
      </c>
      <c r="B13" s="21" t="s">
        <v>19</v>
      </c>
      <c r="C13" s="4" t="s">
        <v>20</v>
      </c>
      <c r="D13" s="8">
        <v>0.21</v>
      </c>
      <c r="E13" s="8">
        <v>3878.5</v>
      </c>
      <c r="F13" s="5" t="s">
        <v>11</v>
      </c>
      <c r="G13" s="9">
        <f t="shared" si="0"/>
        <v>814.48500000000001</v>
      </c>
    </row>
    <row r="14" spans="1:8" ht="51" customHeight="1" x14ac:dyDescent="0.25">
      <c r="A14" s="4">
        <f t="shared" si="1"/>
        <v>7</v>
      </c>
      <c r="B14" s="21" t="s">
        <v>45</v>
      </c>
      <c r="C14" s="4" t="s">
        <v>22</v>
      </c>
      <c r="D14" s="8">
        <v>0.19</v>
      </c>
      <c r="E14" s="8">
        <v>3878.5</v>
      </c>
      <c r="F14" s="5" t="s">
        <v>11</v>
      </c>
      <c r="G14" s="9">
        <f t="shared" si="0"/>
        <v>736.91499999999996</v>
      </c>
    </row>
    <row r="15" spans="1:8" ht="54.75" customHeight="1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8">
        <v>3878.5</v>
      </c>
      <c r="F15" s="5" t="s">
        <v>11</v>
      </c>
      <c r="G15" s="9">
        <f t="shared" si="0"/>
        <v>775.7</v>
      </c>
    </row>
    <row r="16" spans="1:8" ht="33" customHeight="1" x14ac:dyDescent="0.25">
      <c r="A16" s="4">
        <f t="shared" si="1"/>
        <v>9</v>
      </c>
      <c r="B16" s="7" t="s">
        <v>46</v>
      </c>
      <c r="C16" s="4" t="s">
        <v>10</v>
      </c>
      <c r="D16" s="8">
        <v>0.54</v>
      </c>
      <c r="E16" s="8">
        <v>3878.5</v>
      </c>
      <c r="F16" s="11" t="s">
        <v>43</v>
      </c>
      <c r="G16" s="9">
        <f t="shared" si="0"/>
        <v>2094.3900000000003</v>
      </c>
    </row>
    <row r="17" spans="1:7" ht="26.25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8">
        <v>3878.5</v>
      </c>
      <c r="F17" s="11" t="s">
        <v>43</v>
      </c>
      <c r="G17" s="9">
        <f t="shared" si="0"/>
        <v>1784.1100000000001</v>
      </c>
    </row>
    <row r="18" spans="1:7" ht="33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8">
        <v>3878.5</v>
      </c>
      <c r="F18" s="5" t="s">
        <v>26</v>
      </c>
      <c r="G18" s="9">
        <f t="shared" si="0"/>
        <v>193.92500000000001</v>
      </c>
    </row>
    <row r="19" spans="1:7" ht="81.599999999999994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8">
        <v>3878.5</v>
      </c>
      <c r="F19" s="5" t="s">
        <v>60</v>
      </c>
      <c r="G19" s="9">
        <f t="shared" si="0"/>
        <v>310.28000000000003</v>
      </c>
    </row>
    <row r="20" spans="1:7" ht="31.5" x14ac:dyDescent="0.25">
      <c r="A20" s="4">
        <f t="shared" si="1"/>
        <v>13</v>
      </c>
      <c r="B20" s="7" t="s">
        <v>40</v>
      </c>
      <c r="C20" s="4" t="s">
        <v>41</v>
      </c>
      <c r="D20" s="8">
        <v>0.54</v>
      </c>
      <c r="E20" s="8">
        <v>3878.5</v>
      </c>
      <c r="F20" s="5" t="s">
        <v>18</v>
      </c>
      <c r="G20" s="9">
        <f t="shared" si="0"/>
        <v>2094.3900000000003</v>
      </c>
    </row>
    <row r="21" spans="1:7" ht="31.5" x14ac:dyDescent="0.25">
      <c r="A21" s="4">
        <f t="shared" si="1"/>
        <v>14</v>
      </c>
      <c r="B21" s="22" t="s">
        <v>42</v>
      </c>
      <c r="C21" s="4" t="s">
        <v>28</v>
      </c>
      <c r="D21" s="8">
        <v>1.41</v>
      </c>
      <c r="E21" s="8">
        <v>3878.5</v>
      </c>
      <c r="F21" s="11" t="s">
        <v>43</v>
      </c>
      <c r="G21" s="9">
        <f>D21*E21</f>
        <v>5468.6849999999995</v>
      </c>
    </row>
    <row r="22" spans="1:7" ht="47.25" x14ac:dyDescent="0.25">
      <c r="A22" s="4">
        <f t="shared" si="1"/>
        <v>15</v>
      </c>
      <c r="B22" s="22" t="s">
        <v>61</v>
      </c>
      <c r="C22" s="4" t="s">
        <v>29</v>
      </c>
      <c r="D22" s="8">
        <v>2.66</v>
      </c>
      <c r="E22" s="8">
        <v>3878.5</v>
      </c>
      <c r="F22" s="5" t="s">
        <v>30</v>
      </c>
      <c r="G22" s="9">
        <f t="shared" si="0"/>
        <v>10316.810000000001</v>
      </c>
    </row>
    <row r="23" spans="1:7" ht="31.5" x14ac:dyDescent="0.25">
      <c r="A23" s="4">
        <f>A22+1</f>
        <v>16</v>
      </c>
      <c r="B23" s="12" t="s">
        <v>31</v>
      </c>
      <c r="C23" s="13" t="s">
        <v>32</v>
      </c>
      <c r="D23" s="8">
        <f>6095.96*1.04</f>
        <v>6339.7984000000006</v>
      </c>
      <c r="E23" s="8">
        <v>2</v>
      </c>
      <c r="F23" s="11" t="s">
        <v>43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33</v>
      </c>
      <c r="C24" s="13" t="s">
        <v>10</v>
      </c>
      <c r="D24" s="8">
        <v>1.81</v>
      </c>
      <c r="E24" s="8">
        <v>3878.5</v>
      </c>
      <c r="F24" s="11" t="s">
        <v>43</v>
      </c>
      <c r="G24" s="9">
        <f t="shared" si="0"/>
        <v>7020.085</v>
      </c>
    </row>
    <row r="25" spans="1:7" x14ac:dyDescent="0.25">
      <c r="A25" s="4">
        <f t="shared" si="1"/>
        <v>18</v>
      </c>
      <c r="B25" s="12" t="s">
        <v>34</v>
      </c>
      <c r="C25" s="13" t="s">
        <v>35</v>
      </c>
      <c r="D25" s="8">
        <v>0.14000000000000001</v>
      </c>
      <c r="E25" s="8">
        <v>3878.5</v>
      </c>
      <c r="F25" s="11" t="s">
        <v>43</v>
      </c>
      <c r="G25" s="9">
        <f t="shared" si="0"/>
        <v>542.99</v>
      </c>
    </row>
    <row r="26" spans="1:7" ht="48.75" customHeight="1" x14ac:dyDescent="0.25">
      <c r="A26" s="4">
        <f t="shared" si="1"/>
        <v>19</v>
      </c>
      <c r="B26" s="20" t="s">
        <v>36</v>
      </c>
      <c r="C26" s="10" t="s">
        <v>10</v>
      </c>
      <c r="D26" s="8">
        <v>1.32</v>
      </c>
      <c r="E26" s="8">
        <v>3878.5</v>
      </c>
      <c r="F26" s="11" t="s">
        <v>43</v>
      </c>
      <c r="G26" s="9">
        <f t="shared" si="0"/>
        <v>5119.62</v>
      </c>
    </row>
    <row r="27" spans="1:7" s="3" customFormat="1" ht="63" x14ac:dyDescent="0.25">
      <c r="A27" s="19">
        <f t="shared" si="1"/>
        <v>20</v>
      </c>
      <c r="B27" s="21" t="s">
        <v>108</v>
      </c>
      <c r="C27" s="15" t="s">
        <v>10</v>
      </c>
      <c r="D27" s="16">
        <v>3.66</v>
      </c>
      <c r="E27" s="8">
        <v>3878.5</v>
      </c>
      <c r="F27" s="11" t="s">
        <v>21</v>
      </c>
      <c r="G27" s="9">
        <f t="shared" si="0"/>
        <v>14195.310000000001</v>
      </c>
    </row>
    <row r="28" spans="1:7" s="23" customFormat="1" x14ac:dyDescent="0.25">
      <c r="A28" s="76" t="s">
        <v>39</v>
      </c>
      <c r="B28" s="77"/>
      <c r="C28" s="76"/>
      <c r="D28" s="76"/>
      <c r="E28" s="76"/>
      <c r="F28" s="76"/>
      <c r="G28" s="29">
        <f>SUM(G8:G27)+0.04</f>
        <v>66862.281799999997</v>
      </c>
    </row>
    <row r="29" spans="1:7" s="3" customFormat="1" x14ac:dyDescent="0.25">
      <c r="A29" s="78" t="s">
        <v>38</v>
      </c>
      <c r="B29" s="78"/>
      <c r="C29" s="78"/>
      <c r="D29" s="78"/>
      <c r="E29" s="78"/>
      <c r="F29" s="78"/>
      <c r="G29" s="78"/>
    </row>
    <row r="30" spans="1:7" s="3" customFormat="1" ht="53.25" customHeigh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4</v>
      </c>
      <c r="F30" s="24" t="s">
        <v>47</v>
      </c>
      <c r="G30" s="14" t="s">
        <v>5</v>
      </c>
    </row>
    <row r="31" spans="1:7" s="3" customFormat="1" ht="27.75" customHeight="1" x14ac:dyDescent="0.25">
      <c r="A31" s="14">
        <v>1</v>
      </c>
      <c r="B31" s="25" t="s">
        <v>62</v>
      </c>
      <c r="C31" s="26"/>
      <c r="D31" s="16"/>
      <c r="E31" s="14"/>
      <c r="F31" s="24" t="s">
        <v>48</v>
      </c>
      <c r="G31" s="27">
        <v>7741.06</v>
      </c>
    </row>
    <row r="32" spans="1:7" s="3" customFormat="1" ht="36.6" hidden="1" customHeight="1" x14ac:dyDescent="0.25">
      <c r="A32" s="14">
        <v>2</v>
      </c>
      <c r="B32" s="21" t="s">
        <v>6</v>
      </c>
      <c r="C32" s="14" t="s">
        <v>7</v>
      </c>
      <c r="D32" s="16">
        <v>14.62</v>
      </c>
      <c r="E32" s="16">
        <v>1800</v>
      </c>
      <c r="F32" s="24" t="s">
        <v>18</v>
      </c>
      <c r="G32" s="27">
        <v>0</v>
      </c>
    </row>
    <row r="33" spans="1:7" s="3" customFormat="1" ht="34.5" hidden="1" customHeight="1" x14ac:dyDescent="0.25">
      <c r="A33" s="14">
        <f>A32+1</f>
        <v>3</v>
      </c>
      <c r="B33" s="21" t="s">
        <v>8</v>
      </c>
      <c r="C33" s="14" t="s">
        <v>7</v>
      </c>
      <c r="D33" s="16">
        <v>10.55</v>
      </c>
      <c r="E33" s="16">
        <v>1800</v>
      </c>
      <c r="F33" s="24" t="str">
        <f>F32</f>
        <v>1 раз в год</v>
      </c>
      <c r="G33" s="27">
        <v>0</v>
      </c>
    </row>
    <row r="34" spans="1:7" s="28" customFormat="1" x14ac:dyDescent="0.25">
      <c r="A34" s="79" t="s">
        <v>39</v>
      </c>
      <c r="B34" s="79"/>
      <c r="C34" s="79"/>
      <c r="D34" s="79"/>
      <c r="E34" s="79"/>
      <c r="F34" s="79"/>
      <c r="G34" s="46">
        <f>SUM(G31:G33)</f>
        <v>7741.06</v>
      </c>
    </row>
    <row r="35" spans="1:7" s="23" customFormat="1" x14ac:dyDescent="0.25">
      <c r="A35" s="76" t="s">
        <v>57</v>
      </c>
      <c r="B35" s="76"/>
      <c r="C35" s="76"/>
      <c r="D35" s="76"/>
      <c r="E35" s="76"/>
      <c r="F35" s="76"/>
      <c r="G35" s="29">
        <f>G28+G34</f>
        <v>74603.341799999995</v>
      </c>
    </row>
    <row r="36" spans="1:7" s="37" customFormat="1" ht="27" customHeight="1" x14ac:dyDescent="0.3">
      <c r="A36" s="69" t="s">
        <v>107</v>
      </c>
      <c r="B36" s="70"/>
      <c r="C36" s="70"/>
      <c r="D36" s="70"/>
      <c r="E36" s="70"/>
      <c r="F36" s="70"/>
      <c r="G36" s="70"/>
    </row>
    <row r="37" spans="1:7" s="37" customFormat="1" ht="22.5" customHeight="1" x14ac:dyDescent="0.3">
      <c r="A37" s="69" t="s">
        <v>110</v>
      </c>
      <c r="B37" s="70"/>
      <c r="C37" s="70"/>
      <c r="D37" s="70"/>
      <c r="E37" s="70"/>
      <c r="F37" s="70"/>
      <c r="G37" s="70"/>
    </row>
    <row r="38" spans="1:7" s="37" customFormat="1" ht="26.25" customHeight="1" x14ac:dyDescent="0.3">
      <c r="A38" s="69" t="s">
        <v>51</v>
      </c>
      <c r="B38" s="70"/>
      <c r="C38" s="70"/>
      <c r="D38" s="70"/>
      <c r="E38" s="70"/>
      <c r="F38" s="70"/>
      <c r="G38" s="70"/>
    </row>
    <row r="39" spans="1:7" s="37" customFormat="1" ht="18.75" customHeight="1" x14ac:dyDescent="0.3">
      <c r="A39" s="69" t="s">
        <v>52</v>
      </c>
      <c r="B39" s="70"/>
      <c r="C39" s="70"/>
      <c r="D39" s="70"/>
      <c r="E39" s="70"/>
      <c r="F39" s="70"/>
      <c r="G39" s="70"/>
    </row>
    <row r="40" spans="1:7" s="37" customFormat="1" ht="24" customHeight="1" x14ac:dyDescent="0.3">
      <c r="A40" s="69" t="s">
        <v>53</v>
      </c>
      <c r="B40" s="70"/>
      <c r="C40" s="70"/>
      <c r="D40" s="70"/>
      <c r="E40" s="70"/>
      <c r="F40" s="70"/>
      <c r="G40" s="70"/>
    </row>
    <row r="41" spans="1:7" s="37" customFormat="1" hidden="1" x14ac:dyDescent="0.25">
      <c r="F41" s="38"/>
      <c r="G41" s="39"/>
    </row>
    <row r="42" spans="1:7" s="37" customFormat="1" x14ac:dyDescent="0.25">
      <c r="F42" s="38"/>
      <c r="G42" s="39"/>
    </row>
    <row r="43" spans="1:7" s="37" customFormat="1" x14ac:dyDescent="0.25">
      <c r="B43" s="37" t="s">
        <v>54</v>
      </c>
      <c r="C43" s="37" t="s">
        <v>65</v>
      </c>
      <c r="D43" s="40"/>
      <c r="E43" s="40"/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55</v>
      </c>
      <c r="C45" s="37" t="s">
        <v>63</v>
      </c>
      <c r="D45" s="40"/>
      <c r="E45" s="40"/>
      <c r="F45" s="38"/>
      <c r="G45" s="39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82677165354330717" right="0.11811023622047245" top="0.15748031496062992" bottom="0.11811023622047245" header="0.15748031496062992" footer="0.15748031496062992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70" zoomScaleNormal="70" workbookViewId="0">
      <selection activeCell="C10" sqref="C10"/>
    </sheetView>
  </sheetViews>
  <sheetFormatPr defaultRowHeight="15.75" x14ac:dyDescent="0.25"/>
  <cols>
    <col min="1" max="1" width="6.7109375" style="3" customWidth="1"/>
    <col min="2" max="2" width="94" style="3" customWidth="1"/>
    <col min="3" max="3" width="37.28515625" style="48" customWidth="1"/>
    <col min="4" max="4" width="13.140625" style="3" customWidth="1"/>
    <col min="5" max="245" width="9.140625" style="3"/>
    <col min="246" max="246" width="5.85546875" style="3" customWidth="1"/>
    <col min="247" max="247" width="8.140625" style="3" customWidth="1"/>
    <col min="248" max="248" width="48" style="3" customWidth="1"/>
    <col min="249" max="249" width="22.5703125" style="3" customWidth="1"/>
    <col min="250" max="250" width="14.7109375" style="3" customWidth="1"/>
    <col min="251" max="251" width="12.42578125" style="3" customWidth="1"/>
    <col min="252" max="252" width="23.7109375" style="3" customWidth="1"/>
    <col min="253" max="254" width="15.5703125" style="3" customWidth="1"/>
    <col min="255" max="501" width="9.140625" style="3"/>
    <col min="502" max="502" width="5.85546875" style="3" customWidth="1"/>
    <col min="503" max="503" width="8.140625" style="3" customWidth="1"/>
    <col min="504" max="504" width="48" style="3" customWidth="1"/>
    <col min="505" max="505" width="22.5703125" style="3" customWidth="1"/>
    <col min="506" max="506" width="14.7109375" style="3" customWidth="1"/>
    <col min="507" max="507" width="12.42578125" style="3" customWidth="1"/>
    <col min="508" max="508" width="23.7109375" style="3" customWidth="1"/>
    <col min="509" max="510" width="15.5703125" style="3" customWidth="1"/>
    <col min="511" max="757" width="9.140625" style="3"/>
    <col min="758" max="758" width="5.85546875" style="3" customWidth="1"/>
    <col min="759" max="759" width="8.140625" style="3" customWidth="1"/>
    <col min="760" max="760" width="48" style="3" customWidth="1"/>
    <col min="761" max="761" width="22.5703125" style="3" customWidth="1"/>
    <col min="762" max="762" width="14.7109375" style="3" customWidth="1"/>
    <col min="763" max="763" width="12.42578125" style="3" customWidth="1"/>
    <col min="764" max="764" width="23.7109375" style="3" customWidth="1"/>
    <col min="765" max="766" width="15.5703125" style="3" customWidth="1"/>
    <col min="767" max="1013" width="9.140625" style="3"/>
    <col min="1014" max="1014" width="5.85546875" style="3" customWidth="1"/>
    <col min="1015" max="1015" width="8.140625" style="3" customWidth="1"/>
    <col min="1016" max="1016" width="48" style="3" customWidth="1"/>
    <col min="1017" max="1017" width="22.5703125" style="3" customWidth="1"/>
    <col min="1018" max="1018" width="14.7109375" style="3" customWidth="1"/>
    <col min="1019" max="1019" width="12.42578125" style="3" customWidth="1"/>
    <col min="1020" max="1020" width="23.7109375" style="3" customWidth="1"/>
    <col min="1021" max="1022" width="15.5703125" style="3" customWidth="1"/>
    <col min="1023" max="1269" width="9.140625" style="3"/>
    <col min="1270" max="1270" width="5.85546875" style="3" customWidth="1"/>
    <col min="1271" max="1271" width="8.140625" style="3" customWidth="1"/>
    <col min="1272" max="1272" width="48" style="3" customWidth="1"/>
    <col min="1273" max="1273" width="22.5703125" style="3" customWidth="1"/>
    <col min="1274" max="1274" width="14.7109375" style="3" customWidth="1"/>
    <col min="1275" max="1275" width="12.42578125" style="3" customWidth="1"/>
    <col min="1276" max="1276" width="23.7109375" style="3" customWidth="1"/>
    <col min="1277" max="1278" width="15.5703125" style="3" customWidth="1"/>
    <col min="1279" max="1525" width="9.140625" style="3"/>
    <col min="1526" max="1526" width="5.85546875" style="3" customWidth="1"/>
    <col min="1527" max="1527" width="8.140625" style="3" customWidth="1"/>
    <col min="1528" max="1528" width="48" style="3" customWidth="1"/>
    <col min="1529" max="1529" width="22.5703125" style="3" customWidth="1"/>
    <col min="1530" max="1530" width="14.7109375" style="3" customWidth="1"/>
    <col min="1531" max="1531" width="12.42578125" style="3" customWidth="1"/>
    <col min="1532" max="1532" width="23.7109375" style="3" customWidth="1"/>
    <col min="1533" max="1534" width="15.5703125" style="3" customWidth="1"/>
    <col min="1535" max="1781" width="9.140625" style="3"/>
    <col min="1782" max="1782" width="5.85546875" style="3" customWidth="1"/>
    <col min="1783" max="1783" width="8.140625" style="3" customWidth="1"/>
    <col min="1784" max="1784" width="48" style="3" customWidth="1"/>
    <col min="1785" max="1785" width="22.5703125" style="3" customWidth="1"/>
    <col min="1786" max="1786" width="14.7109375" style="3" customWidth="1"/>
    <col min="1787" max="1787" width="12.42578125" style="3" customWidth="1"/>
    <col min="1788" max="1788" width="23.7109375" style="3" customWidth="1"/>
    <col min="1789" max="1790" width="15.5703125" style="3" customWidth="1"/>
    <col min="1791" max="2037" width="9.140625" style="3"/>
    <col min="2038" max="2038" width="5.85546875" style="3" customWidth="1"/>
    <col min="2039" max="2039" width="8.140625" style="3" customWidth="1"/>
    <col min="2040" max="2040" width="48" style="3" customWidth="1"/>
    <col min="2041" max="2041" width="22.5703125" style="3" customWidth="1"/>
    <col min="2042" max="2042" width="14.7109375" style="3" customWidth="1"/>
    <col min="2043" max="2043" width="12.42578125" style="3" customWidth="1"/>
    <col min="2044" max="2044" width="23.7109375" style="3" customWidth="1"/>
    <col min="2045" max="2046" width="15.5703125" style="3" customWidth="1"/>
    <col min="2047" max="2293" width="9.140625" style="3"/>
    <col min="2294" max="2294" width="5.85546875" style="3" customWidth="1"/>
    <col min="2295" max="2295" width="8.140625" style="3" customWidth="1"/>
    <col min="2296" max="2296" width="48" style="3" customWidth="1"/>
    <col min="2297" max="2297" width="22.5703125" style="3" customWidth="1"/>
    <col min="2298" max="2298" width="14.7109375" style="3" customWidth="1"/>
    <col min="2299" max="2299" width="12.42578125" style="3" customWidth="1"/>
    <col min="2300" max="2300" width="23.7109375" style="3" customWidth="1"/>
    <col min="2301" max="2302" width="15.5703125" style="3" customWidth="1"/>
    <col min="2303" max="2549" width="9.140625" style="3"/>
    <col min="2550" max="2550" width="5.85546875" style="3" customWidth="1"/>
    <col min="2551" max="2551" width="8.140625" style="3" customWidth="1"/>
    <col min="2552" max="2552" width="48" style="3" customWidth="1"/>
    <col min="2553" max="2553" width="22.5703125" style="3" customWidth="1"/>
    <col min="2554" max="2554" width="14.7109375" style="3" customWidth="1"/>
    <col min="2555" max="2555" width="12.42578125" style="3" customWidth="1"/>
    <col min="2556" max="2556" width="23.7109375" style="3" customWidth="1"/>
    <col min="2557" max="2558" width="15.5703125" style="3" customWidth="1"/>
    <col min="2559" max="2805" width="9.140625" style="3"/>
    <col min="2806" max="2806" width="5.85546875" style="3" customWidth="1"/>
    <col min="2807" max="2807" width="8.140625" style="3" customWidth="1"/>
    <col min="2808" max="2808" width="48" style="3" customWidth="1"/>
    <col min="2809" max="2809" width="22.5703125" style="3" customWidth="1"/>
    <col min="2810" max="2810" width="14.7109375" style="3" customWidth="1"/>
    <col min="2811" max="2811" width="12.42578125" style="3" customWidth="1"/>
    <col min="2812" max="2812" width="23.7109375" style="3" customWidth="1"/>
    <col min="2813" max="2814" width="15.5703125" style="3" customWidth="1"/>
    <col min="2815" max="3061" width="9.140625" style="3"/>
    <col min="3062" max="3062" width="5.85546875" style="3" customWidth="1"/>
    <col min="3063" max="3063" width="8.140625" style="3" customWidth="1"/>
    <col min="3064" max="3064" width="48" style="3" customWidth="1"/>
    <col min="3065" max="3065" width="22.5703125" style="3" customWidth="1"/>
    <col min="3066" max="3066" width="14.7109375" style="3" customWidth="1"/>
    <col min="3067" max="3067" width="12.42578125" style="3" customWidth="1"/>
    <col min="3068" max="3068" width="23.7109375" style="3" customWidth="1"/>
    <col min="3069" max="3070" width="15.5703125" style="3" customWidth="1"/>
    <col min="3071" max="3317" width="9.140625" style="3"/>
    <col min="3318" max="3318" width="5.85546875" style="3" customWidth="1"/>
    <col min="3319" max="3319" width="8.140625" style="3" customWidth="1"/>
    <col min="3320" max="3320" width="48" style="3" customWidth="1"/>
    <col min="3321" max="3321" width="22.5703125" style="3" customWidth="1"/>
    <col min="3322" max="3322" width="14.7109375" style="3" customWidth="1"/>
    <col min="3323" max="3323" width="12.42578125" style="3" customWidth="1"/>
    <col min="3324" max="3324" width="23.7109375" style="3" customWidth="1"/>
    <col min="3325" max="3326" width="15.5703125" style="3" customWidth="1"/>
    <col min="3327" max="3573" width="9.140625" style="3"/>
    <col min="3574" max="3574" width="5.85546875" style="3" customWidth="1"/>
    <col min="3575" max="3575" width="8.140625" style="3" customWidth="1"/>
    <col min="3576" max="3576" width="48" style="3" customWidth="1"/>
    <col min="3577" max="3577" width="22.5703125" style="3" customWidth="1"/>
    <col min="3578" max="3578" width="14.7109375" style="3" customWidth="1"/>
    <col min="3579" max="3579" width="12.42578125" style="3" customWidth="1"/>
    <col min="3580" max="3580" width="23.7109375" style="3" customWidth="1"/>
    <col min="3581" max="3582" width="15.5703125" style="3" customWidth="1"/>
    <col min="3583" max="3829" width="9.140625" style="3"/>
    <col min="3830" max="3830" width="5.85546875" style="3" customWidth="1"/>
    <col min="3831" max="3831" width="8.140625" style="3" customWidth="1"/>
    <col min="3832" max="3832" width="48" style="3" customWidth="1"/>
    <col min="3833" max="3833" width="22.5703125" style="3" customWidth="1"/>
    <col min="3834" max="3834" width="14.7109375" style="3" customWidth="1"/>
    <col min="3835" max="3835" width="12.42578125" style="3" customWidth="1"/>
    <col min="3836" max="3836" width="23.7109375" style="3" customWidth="1"/>
    <col min="3837" max="3838" width="15.5703125" style="3" customWidth="1"/>
    <col min="3839" max="4085" width="9.140625" style="3"/>
    <col min="4086" max="4086" width="5.85546875" style="3" customWidth="1"/>
    <col min="4087" max="4087" width="8.140625" style="3" customWidth="1"/>
    <col min="4088" max="4088" width="48" style="3" customWidth="1"/>
    <col min="4089" max="4089" width="22.5703125" style="3" customWidth="1"/>
    <col min="4090" max="4090" width="14.7109375" style="3" customWidth="1"/>
    <col min="4091" max="4091" width="12.42578125" style="3" customWidth="1"/>
    <col min="4092" max="4092" width="23.7109375" style="3" customWidth="1"/>
    <col min="4093" max="4094" width="15.5703125" style="3" customWidth="1"/>
    <col min="4095" max="4341" width="9.140625" style="3"/>
    <col min="4342" max="4342" width="5.85546875" style="3" customWidth="1"/>
    <col min="4343" max="4343" width="8.140625" style="3" customWidth="1"/>
    <col min="4344" max="4344" width="48" style="3" customWidth="1"/>
    <col min="4345" max="4345" width="22.5703125" style="3" customWidth="1"/>
    <col min="4346" max="4346" width="14.7109375" style="3" customWidth="1"/>
    <col min="4347" max="4347" width="12.42578125" style="3" customWidth="1"/>
    <col min="4348" max="4348" width="23.7109375" style="3" customWidth="1"/>
    <col min="4349" max="4350" width="15.5703125" style="3" customWidth="1"/>
    <col min="4351" max="4597" width="9.140625" style="3"/>
    <col min="4598" max="4598" width="5.85546875" style="3" customWidth="1"/>
    <col min="4599" max="4599" width="8.140625" style="3" customWidth="1"/>
    <col min="4600" max="4600" width="48" style="3" customWidth="1"/>
    <col min="4601" max="4601" width="22.5703125" style="3" customWidth="1"/>
    <col min="4602" max="4602" width="14.7109375" style="3" customWidth="1"/>
    <col min="4603" max="4603" width="12.42578125" style="3" customWidth="1"/>
    <col min="4604" max="4604" width="23.7109375" style="3" customWidth="1"/>
    <col min="4605" max="4606" width="15.5703125" style="3" customWidth="1"/>
    <col min="4607" max="4853" width="9.140625" style="3"/>
    <col min="4854" max="4854" width="5.85546875" style="3" customWidth="1"/>
    <col min="4855" max="4855" width="8.140625" style="3" customWidth="1"/>
    <col min="4856" max="4856" width="48" style="3" customWidth="1"/>
    <col min="4857" max="4857" width="22.5703125" style="3" customWidth="1"/>
    <col min="4858" max="4858" width="14.7109375" style="3" customWidth="1"/>
    <col min="4859" max="4859" width="12.42578125" style="3" customWidth="1"/>
    <col min="4860" max="4860" width="23.7109375" style="3" customWidth="1"/>
    <col min="4861" max="4862" width="15.5703125" style="3" customWidth="1"/>
    <col min="4863" max="5109" width="9.140625" style="3"/>
    <col min="5110" max="5110" width="5.85546875" style="3" customWidth="1"/>
    <col min="5111" max="5111" width="8.140625" style="3" customWidth="1"/>
    <col min="5112" max="5112" width="48" style="3" customWidth="1"/>
    <col min="5113" max="5113" width="22.5703125" style="3" customWidth="1"/>
    <col min="5114" max="5114" width="14.7109375" style="3" customWidth="1"/>
    <col min="5115" max="5115" width="12.42578125" style="3" customWidth="1"/>
    <col min="5116" max="5116" width="23.7109375" style="3" customWidth="1"/>
    <col min="5117" max="5118" width="15.5703125" style="3" customWidth="1"/>
    <col min="5119" max="5365" width="9.140625" style="3"/>
    <col min="5366" max="5366" width="5.85546875" style="3" customWidth="1"/>
    <col min="5367" max="5367" width="8.140625" style="3" customWidth="1"/>
    <col min="5368" max="5368" width="48" style="3" customWidth="1"/>
    <col min="5369" max="5369" width="22.5703125" style="3" customWidth="1"/>
    <col min="5370" max="5370" width="14.7109375" style="3" customWidth="1"/>
    <col min="5371" max="5371" width="12.42578125" style="3" customWidth="1"/>
    <col min="5372" max="5372" width="23.7109375" style="3" customWidth="1"/>
    <col min="5373" max="5374" width="15.5703125" style="3" customWidth="1"/>
    <col min="5375" max="5621" width="9.140625" style="3"/>
    <col min="5622" max="5622" width="5.85546875" style="3" customWidth="1"/>
    <col min="5623" max="5623" width="8.140625" style="3" customWidth="1"/>
    <col min="5624" max="5624" width="48" style="3" customWidth="1"/>
    <col min="5625" max="5625" width="22.5703125" style="3" customWidth="1"/>
    <col min="5626" max="5626" width="14.7109375" style="3" customWidth="1"/>
    <col min="5627" max="5627" width="12.42578125" style="3" customWidth="1"/>
    <col min="5628" max="5628" width="23.7109375" style="3" customWidth="1"/>
    <col min="5629" max="5630" width="15.5703125" style="3" customWidth="1"/>
    <col min="5631" max="5877" width="9.140625" style="3"/>
    <col min="5878" max="5878" width="5.85546875" style="3" customWidth="1"/>
    <col min="5879" max="5879" width="8.140625" style="3" customWidth="1"/>
    <col min="5880" max="5880" width="48" style="3" customWidth="1"/>
    <col min="5881" max="5881" width="22.5703125" style="3" customWidth="1"/>
    <col min="5882" max="5882" width="14.7109375" style="3" customWidth="1"/>
    <col min="5883" max="5883" width="12.42578125" style="3" customWidth="1"/>
    <col min="5884" max="5884" width="23.7109375" style="3" customWidth="1"/>
    <col min="5885" max="5886" width="15.5703125" style="3" customWidth="1"/>
    <col min="5887" max="6133" width="9.140625" style="3"/>
    <col min="6134" max="6134" width="5.85546875" style="3" customWidth="1"/>
    <col min="6135" max="6135" width="8.140625" style="3" customWidth="1"/>
    <col min="6136" max="6136" width="48" style="3" customWidth="1"/>
    <col min="6137" max="6137" width="22.5703125" style="3" customWidth="1"/>
    <col min="6138" max="6138" width="14.7109375" style="3" customWidth="1"/>
    <col min="6139" max="6139" width="12.42578125" style="3" customWidth="1"/>
    <col min="6140" max="6140" width="23.7109375" style="3" customWidth="1"/>
    <col min="6141" max="6142" width="15.5703125" style="3" customWidth="1"/>
    <col min="6143" max="6389" width="9.140625" style="3"/>
    <col min="6390" max="6390" width="5.85546875" style="3" customWidth="1"/>
    <col min="6391" max="6391" width="8.140625" style="3" customWidth="1"/>
    <col min="6392" max="6392" width="48" style="3" customWidth="1"/>
    <col min="6393" max="6393" width="22.5703125" style="3" customWidth="1"/>
    <col min="6394" max="6394" width="14.7109375" style="3" customWidth="1"/>
    <col min="6395" max="6395" width="12.42578125" style="3" customWidth="1"/>
    <col min="6396" max="6396" width="23.7109375" style="3" customWidth="1"/>
    <col min="6397" max="6398" width="15.5703125" style="3" customWidth="1"/>
    <col min="6399" max="6645" width="9.140625" style="3"/>
    <col min="6646" max="6646" width="5.85546875" style="3" customWidth="1"/>
    <col min="6647" max="6647" width="8.140625" style="3" customWidth="1"/>
    <col min="6648" max="6648" width="48" style="3" customWidth="1"/>
    <col min="6649" max="6649" width="22.5703125" style="3" customWidth="1"/>
    <col min="6650" max="6650" width="14.7109375" style="3" customWidth="1"/>
    <col min="6651" max="6651" width="12.42578125" style="3" customWidth="1"/>
    <col min="6652" max="6652" width="23.7109375" style="3" customWidth="1"/>
    <col min="6653" max="6654" width="15.5703125" style="3" customWidth="1"/>
    <col min="6655" max="6901" width="9.140625" style="3"/>
    <col min="6902" max="6902" width="5.85546875" style="3" customWidth="1"/>
    <col min="6903" max="6903" width="8.140625" style="3" customWidth="1"/>
    <col min="6904" max="6904" width="48" style="3" customWidth="1"/>
    <col min="6905" max="6905" width="22.5703125" style="3" customWidth="1"/>
    <col min="6906" max="6906" width="14.7109375" style="3" customWidth="1"/>
    <col min="6907" max="6907" width="12.42578125" style="3" customWidth="1"/>
    <col min="6908" max="6908" width="23.7109375" style="3" customWidth="1"/>
    <col min="6909" max="6910" width="15.5703125" style="3" customWidth="1"/>
    <col min="6911" max="7157" width="9.140625" style="3"/>
    <col min="7158" max="7158" width="5.85546875" style="3" customWidth="1"/>
    <col min="7159" max="7159" width="8.140625" style="3" customWidth="1"/>
    <col min="7160" max="7160" width="48" style="3" customWidth="1"/>
    <col min="7161" max="7161" width="22.5703125" style="3" customWidth="1"/>
    <col min="7162" max="7162" width="14.7109375" style="3" customWidth="1"/>
    <col min="7163" max="7163" width="12.42578125" style="3" customWidth="1"/>
    <col min="7164" max="7164" width="23.7109375" style="3" customWidth="1"/>
    <col min="7165" max="7166" width="15.5703125" style="3" customWidth="1"/>
    <col min="7167" max="7413" width="9.140625" style="3"/>
    <col min="7414" max="7414" width="5.85546875" style="3" customWidth="1"/>
    <col min="7415" max="7415" width="8.140625" style="3" customWidth="1"/>
    <col min="7416" max="7416" width="48" style="3" customWidth="1"/>
    <col min="7417" max="7417" width="22.5703125" style="3" customWidth="1"/>
    <col min="7418" max="7418" width="14.7109375" style="3" customWidth="1"/>
    <col min="7419" max="7419" width="12.42578125" style="3" customWidth="1"/>
    <col min="7420" max="7420" width="23.7109375" style="3" customWidth="1"/>
    <col min="7421" max="7422" width="15.5703125" style="3" customWidth="1"/>
    <col min="7423" max="7669" width="9.140625" style="3"/>
    <col min="7670" max="7670" width="5.85546875" style="3" customWidth="1"/>
    <col min="7671" max="7671" width="8.140625" style="3" customWidth="1"/>
    <col min="7672" max="7672" width="48" style="3" customWidth="1"/>
    <col min="7673" max="7673" width="22.5703125" style="3" customWidth="1"/>
    <col min="7674" max="7674" width="14.7109375" style="3" customWidth="1"/>
    <col min="7675" max="7675" width="12.42578125" style="3" customWidth="1"/>
    <col min="7676" max="7676" width="23.7109375" style="3" customWidth="1"/>
    <col min="7677" max="7678" width="15.5703125" style="3" customWidth="1"/>
    <col min="7679" max="7925" width="9.140625" style="3"/>
    <col min="7926" max="7926" width="5.85546875" style="3" customWidth="1"/>
    <col min="7927" max="7927" width="8.140625" style="3" customWidth="1"/>
    <col min="7928" max="7928" width="48" style="3" customWidth="1"/>
    <col min="7929" max="7929" width="22.5703125" style="3" customWidth="1"/>
    <col min="7930" max="7930" width="14.7109375" style="3" customWidth="1"/>
    <col min="7931" max="7931" width="12.42578125" style="3" customWidth="1"/>
    <col min="7932" max="7932" width="23.7109375" style="3" customWidth="1"/>
    <col min="7933" max="7934" width="15.5703125" style="3" customWidth="1"/>
    <col min="7935" max="8181" width="9.140625" style="3"/>
    <col min="8182" max="8182" width="5.85546875" style="3" customWidth="1"/>
    <col min="8183" max="8183" width="8.140625" style="3" customWidth="1"/>
    <col min="8184" max="8184" width="48" style="3" customWidth="1"/>
    <col min="8185" max="8185" width="22.5703125" style="3" customWidth="1"/>
    <col min="8186" max="8186" width="14.7109375" style="3" customWidth="1"/>
    <col min="8187" max="8187" width="12.42578125" style="3" customWidth="1"/>
    <col min="8188" max="8188" width="23.7109375" style="3" customWidth="1"/>
    <col min="8189" max="8190" width="15.5703125" style="3" customWidth="1"/>
    <col min="8191" max="8437" width="9.140625" style="3"/>
    <col min="8438" max="8438" width="5.85546875" style="3" customWidth="1"/>
    <col min="8439" max="8439" width="8.140625" style="3" customWidth="1"/>
    <col min="8440" max="8440" width="48" style="3" customWidth="1"/>
    <col min="8441" max="8441" width="22.5703125" style="3" customWidth="1"/>
    <col min="8442" max="8442" width="14.7109375" style="3" customWidth="1"/>
    <col min="8443" max="8443" width="12.42578125" style="3" customWidth="1"/>
    <col min="8444" max="8444" width="23.7109375" style="3" customWidth="1"/>
    <col min="8445" max="8446" width="15.5703125" style="3" customWidth="1"/>
    <col min="8447" max="8693" width="9.140625" style="3"/>
    <col min="8694" max="8694" width="5.85546875" style="3" customWidth="1"/>
    <col min="8695" max="8695" width="8.140625" style="3" customWidth="1"/>
    <col min="8696" max="8696" width="48" style="3" customWidth="1"/>
    <col min="8697" max="8697" width="22.5703125" style="3" customWidth="1"/>
    <col min="8698" max="8698" width="14.7109375" style="3" customWidth="1"/>
    <col min="8699" max="8699" width="12.42578125" style="3" customWidth="1"/>
    <col min="8700" max="8700" width="23.7109375" style="3" customWidth="1"/>
    <col min="8701" max="8702" width="15.5703125" style="3" customWidth="1"/>
    <col min="8703" max="8949" width="9.140625" style="3"/>
    <col min="8950" max="8950" width="5.85546875" style="3" customWidth="1"/>
    <col min="8951" max="8951" width="8.140625" style="3" customWidth="1"/>
    <col min="8952" max="8952" width="48" style="3" customWidth="1"/>
    <col min="8953" max="8953" width="22.5703125" style="3" customWidth="1"/>
    <col min="8954" max="8954" width="14.7109375" style="3" customWidth="1"/>
    <col min="8955" max="8955" width="12.42578125" style="3" customWidth="1"/>
    <col min="8956" max="8956" width="23.7109375" style="3" customWidth="1"/>
    <col min="8957" max="8958" width="15.5703125" style="3" customWidth="1"/>
    <col min="8959" max="9205" width="9.140625" style="3"/>
    <col min="9206" max="9206" width="5.85546875" style="3" customWidth="1"/>
    <col min="9207" max="9207" width="8.140625" style="3" customWidth="1"/>
    <col min="9208" max="9208" width="48" style="3" customWidth="1"/>
    <col min="9209" max="9209" width="22.5703125" style="3" customWidth="1"/>
    <col min="9210" max="9210" width="14.7109375" style="3" customWidth="1"/>
    <col min="9211" max="9211" width="12.42578125" style="3" customWidth="1"/>
    <col min="9212" max="9212" width="23.7109375" style="3" customWidth="1"/>
    <col min="9213" max="9214" width="15.5703125" style="3" customWidth="1"/>
    <col min="9215" max="9461" width="9.140625" style="3"/>
    <col min="9462" max="9462" width="5.85546875" style="3" customWidth="1"/>
    <col min="9463" max="9463" width="8.140625" style="3" customWidth="1"/>
    <col min="9464" max="9464" width="48" style="3" customWidth="1"/>
    <col min="9465" max="9465" width="22.5703125" style="3" customWidth="1"/>
    <col min="9466" max="9466" width="14.7109375" style="3" customWidth="1"/>
    <col min="9467" max="9467" width="12.42578125" style="3" customWidth="1"/>
    <col min="9468" max="9468" width="23.7109375" style="3" customWidth="1"/>
    <col min="9469" max="9470" width="15.5703125" style="3" customWidth="1"/>
    <col min="9471" max="9717" width="9.140625" style="3"/>
    <col min="9718" max="9718" width="5.85546875" style="3" customWidth="1"/>
    <col min="9719" max="9719" width="8.140625" style="3" customWidth="1"/>
    <col min="9720" max="9720" width="48" style="3" customWidth="1"/>
    <col min="9721" max="9721" width="22.5703125" style="3" customWidth="1"/>
    <col min="9722" max="9722" width="14.7109375" style="3" customWidth="1"/>
    <col min="9723" max="9723" width="12.42578125" style="3" customWidth="1"/>
    <col min="9724" max="9724" width="23.7109375" style="3" customWidth="1"/>
    <col min="9725" max="9726" width="15.5703125" style="3" customWidth="1"/>
    <col min="9727" max="9973" width="9.140625" style="3"/>
    <col min="9974" max="9974" width="5.85546875" style="3" customWidth="1"/>
    <col min="9975" max="9975" width="8.140625" style="3" customWidth="1"/>
    <col min="9976" max="9976" width="48" style="3" customWidth="1"/>
    <col min="9977" max="9977" width="22.5703125" style="3" customWidth="1"/>
    <col min="9978" max="9978" width="14.7109375" style="3" customWidth="1"/>
    <col min="9979" max="9979" width="12.42578125" style="3" customWidth="1"/>
    <col min="9980" max="9980" width="23.7109375" style="3" customWidth="1"/>
    <col min="9981" max="9982" width="15.5703125" style="3" customWidth="1"/>
    <col min="9983" max="10229" width="9.140625" style="3"/>
    <col min="10230" max="10230" width="5.85546875" style="3" customWidth="1"/>
    <col min="10231" max="10231" width="8.140625" style="3" customWidth="1"/>
    <col min="10232" max="10232" width="48" style="3" customWidth="1"/>
    <col min="10233" max="10233" width="22.5703125" style="3" customWidth="1"/>
    <col min="10234" max="10234" width="14.7109375" style="3" customWidth="1"/>
    <col min="10235" max="10235" width="12.42578125" style="3" customWidth="1"/>
    <col min="10236" max="10236" width="23.7109375" style="3" customWidth="1"/>
    <col min="10237" max="10238" width="15.5703125" style="3" customWidth="1"/>
    <col min="10239" max="10485" width="9.140625" style="3"/>
    <col min="10486" max="10486" width="5.85546875" style="3" customWidth="1"/>
    <col min="10487" max="10487" width="8.140625" style="3" customWidth="1"/>
    <col min="10488" max="10488" width="48" style="3" customWidth="1"/>
    <col min="10489" max="10489" width="22.5703125" style="3" customWidth="1"/>
    <col min="10490" max="10490" width="14.7109375" style="3" customWidth="1"/>
    <col min="10491" max="10491" width="12.42578125" style="3" customWidth="1"/>
    <col min="10492" max="10492" width="23.7109375" style="3" customWidth="1"/>
    <col min="10493" max="10494" width="15.5703125" style="3" customWidth="1"/>
    <col min="10495" max="10741" width="9.140625" style="3"/>
    <col min="10742" max="10742" width="5.85546875" style="3" customWidth="1"/>
    <col min="10743" max="10743" width="8.140625" style="3" customWidth="1"/>
    <col min="10744" max="10744" width="48" style="3" customWidth="1"/>
    <col min="10745" max="10745" width="22.5703125" style="3" customWidth="1"/>
    <col min="10746" max="10746" width="14.7109375" style="3" customWidth="1"/>
    <col min="10747" max="10747" width="12.42578125" style="3" customWidth="1"/>
    <col min="10748" max="10748" width="23.7109375" style="3" customWidth="1"/>
    <col min="10749" max="10750" width="15.5703125" style="3" customWidth="1"/>
    <col min="10751" max="10997" width="9.140625" style="3"/>
    <col min="10998" max="10998" width="5.85546875" style="3" customWidth="1"/>
    <col min="10999" max="10999" width="8.140625" style="3" customWidth="1"/>
    <col min="11000" max="11000" width="48" style="3" customWidth="1"/>
    <col min="11001" max="11001" width="22.5703125" style="3" customWidth="1"/>
    <col min="11002" max="11002" width="14.7109375" style="3" customWidth="1"/>
    <col min="11003" max="11003" width="12.42578125" style="3" customWidth="1"/>
    <col min="11004" max="11004" width="23.7109375" style="3" customWidth="1"/>
    <col min="11005" max="11006" width="15.5703125" style="3" customWidth="1"/>
    <col min="11007" max="11253" width="9.140625" style="3"/>
    <col min="11254" max="11254" width="5.85546875" style="3" customWidth="1"/>
    <col min="11255" max="11255" width="8.140625" style="3" customWidth="1"/>
    <col min="11256" max="11256" width="48" style="3" customWidth="1"/>
    <col min="11257" max="11257" width="22.5703125" style="3" customWidth="1"/>
    <col min="11258" max="11258" width="14.7109375" style="3" customWidth="1"/>
    <col min="11259" max="11259" width="12.42578125" style="3" customWidth="1"/>
    <col min="11260" max="11260" width="23.7109375" style="3" customWidth="1"/>
    <col min="11261" max="11262" width="15.5703125" style="3" customWidth="1"/>
    <col min="11263" max="11509" width="9.140625" style="3"/>
    <col min="11510" max="11510" width="5.85546875" style="3" customWidth="1"/>
    <col min="11511" max="11511" width="8.140625" style="3" customWidth="1"/>
    <col min="11512" max="11512" width="48" style="3" customWidth="1"/>
    <col min="11513" max="11513" width="22.5703125" style="3" customWidth="1"/>
    <col min="11514" max="11514" width="14.7109375" style="3" customWidth="1"/>
    <col min="11515" max="11515" width="12.42578125" style="3" customWidth="1"/>
    <col min="11516" max="11516" width="23.7109375" style="3" customWidth="1"/>
    <col min="11517" max="11518" width="15.5703125" style="3" customWidth="1"/>
    <col min="11519" max="11765" width="9.140625" style="3"/>
    <col min="11766" max="11766" width="5.85546875" style="3" customWidth="1"/>
    <col min="11767" max="11767" width="8.140625" style="3" customWidth="1"/>
    <col min="11768" max="11768" width="48" style="3" customWidth="1"/>
    <col min="11769" max="11769" width="22.5703125" style="3" customWidth="1"/>
    <col min="11770" max="11770" width="14.7109375" style="3" customWidth="1"/>
    <col min="11771" max="11771" width="12.42578125" style="3" customWidth="1"/>
    <col min="11772" max="11772" width="23.7109375" style="3" customWidth="1"/>
    <col min="11773" max="11774" width="15.5703125" style="3" customWidth="1"/>
    <col min="11775" max="12021" width="9.140625" style="3"/>
    <col min="12022" max="12022" width="5.85546875" style="3" customWidth="1"/>
    <col min="12023" max="12023" width="8.140625" style="3" customWidth="1"/>
    <col min="12024" max="12024" width="48" style="3" customWidth="1"/>
    <col min="12025" max="12025" width="22.5703125" style="3" customWidth="1"/>
    <col min="12026" max="12026" width="14.7109375" style="3" customWidth="1"/>
    <col min="12027" max="12027" width="12.42578125" style="3" customWidth="1"/>
    <col min="12028" max="12028" width="23.7109375" style="3" customWidth="1"/>
    <col min="12029" max="12030" width="15.5703125" style="3" customWidth="1"/>
    <col min="12031" max="12277" width="9.140625" style="3"/>
    <col min="12278" max="12278" width="5.85546875" style="3" customWidth="1"/>
    <col min="12279" max="12279" width="8.140625" style="3" customWidth="1"/>
    <col min="12280" max="12280" width="48" style="3" customWidth="1"/>
    <col min="12281" max="12281" width="22.5703125" style="3" customWidth="1"/>
    <col min="12282" max="12282" width="14.7109375" style="3" customWidth="1"/>
    <col min="12283" max="12283" width="12.42578125" style="3" customWidth="1"/>
    <col min="12284" max="12284" width="23.7109375" style="3" customWidth="1"/>
    <col min="12285" max="12286" width="15.5703125" style="3" customWidth="1"/>
    <col min="12287" max="12533" width="9.140625" style="3"/>
    <col min="12534" max="12534" width="5.85546875" style="3" customWidth="1"/>
    <col min="12535" max="12535" width="8.140625" style="3" customWidth="1"/>
    <col min="12536" max="12536" width="48" style="3" customWidth="1"/>
    <col min="12537" max="12537" width="22.5703125" style="3" customWidth="1"/>
    <col min="12538" max="12538" width="14.7109375" style="3" customWidth="1"/>
    <col min="12539" max="12539" width="12.42578125" style="3" customWidth="1"/>
    <col min="12540" max="12540" width="23.7109375" style="3" customWidth="1"/>
    <col min="12541" max="12542" width="15.5703125" style="3" customWidth="1"/>
    <col min="12543" max="12789" width="9.140625" style="3"/>
    <col min="12790" max="12790" width="5.85546875" style="3" customWidth="1"/>
    <col min="12791" max="12791" width="8.140625" style="3" customWidth="1"/>
    <col min="12792" max="12792" width="48" style="3" customWidth="1"/>
    <col min="12793" max="12793" width="22.5703125" style="3" customWidth="1"/>
    <col min="12794" max="12794" width="14.7109375" style="3" customWidth="1"/>
    <col min="12795" max="12795" width="12.42578125" style="3" customWidth="1"/>
    <col min="12796" max="12796" width="23.7109375" style="3" customWidth="1"/>
    <col min="12797" max="12798" width="15.5703125" style="3" customWidth="1"/>
    <col min="12799" max="13045" width="9.140625" style="3"/>
    <col min="13046" max="13046" width="5.85546875" style="3" customWidth="1"/>
    <col min="13047" max="13047" width="8.140625" style="3" customWidth="1"/>
    <col min="13048" max="13048" width="48" style="3" customWidth="1"/>
    <col min="13049" max="13049" width="22.5703125" style="3" customWidth="1"/>
    <col min="13050" max="13050" width="14.7109375" style="3" customWidth="1"/>
    <col min="13051" max="13051" width="12.42578125" style="3" customWidth="1"/>
    <col min="13052" max="13052" width="23.7109375" style="3" customWidth="1"/>
    <col min="13053" max="13054" width="15.5703125" style="3" customWidth="1"/>
    <col min="13055" max="13301" width="9.140625" style="3"/>
    <col min="13302" max="13302" width="5.85546875" style="3" customWidth="1"/>
    <col min="13303" max="13303" width="8.140625" style="3" customWidth="1"/>
    <col min="13304" max="13304" width="48" style="3" customWidth="1"/>
    <col min="13305" max="13305" width="22.5703125" style="3" customWidth="1"/>
    <col min="13306" max="13306" width="14.7109375" style="3" customWidth="1"/>
    <col min="13307" max="13307" width="12.42578125" style="3" customWidth="1"/>
    <col min="13308" max="13308" width="23.7109375" style="3" customWidth="1"/>
    <col min="13309" max="13310" width="15.5703125" style="3" customWidth="1"/>
    <col min="13311" max="13557" width="9.140625" style="3"/>
    <col min="13558" max="13558" width="5.85546875" style="3" customWidth="1"/>
    <col min="13559" max="13559" width="8.140625" style="3" customWidth="1"/>
    <col min="13560" max="13560" width="48" style="3" customWidth="1"/>
    <col min="13561" max="13561" width="22.5703125" style="3" customWidth="1"/>
    <col min="13562" max="13562" width="14.7109375" style="3" customWidth="1"/>
    <col min="13563" max="13563" width="12.42578125" style="3" customWidth="1"/>
    <col min="13564" max="13564" width="23.7109375" style="3" customWidth="1"/>
    <col min="13565" max="13566" width="15.5703125" style="3" customWidth="1"/>
    <col min="13567" max="13813" width="9.140625" style="3"/>
    <col min="13814" max="13814" width="5.85546875" style="3" customWidth="1"/>
    <col min="13815" max="13815" width="8.140625" style="3" customWidth="1"/>
    <col min="13816" max="13816" width="48" style="3" customWidth="1"/>
    <col min="13817" max="13817" width="22.5703125" style="3" customWidth="1"/>
    <col min="13818" max="13818" width="14.7109375" style="3" customWidth="1"/>
    <col min="13819" max="13819" width="12.42578125" style="3" customWidth="1"/>
    <col min="13820" max="13820" width="23.7109375" style="3" customWidth="1"/>
    <col min="13821" max="13822" width="15.5703125" style="3" customWidth="1"/>
    <col min="13823" max="14069" width="9.140625" style="3"/>
    <col min="14070" max="14070" width="5.85546875" style="3" customWidth="1"/>
    <col min="14071" max="14071" width="8.140625" style="3" customWidth="1"/>
    <col min="14072" max="14072" width="48" style="3" customWidth="1"/>
    <col min="14073" max="14073" width="22.5703125" style="3" customWidth="1"/>
    <col min="14074" max="14074" width="14.7109375" style="3" customWidth="1"/>
    <col min="14075" max="14075" width="12.42578125" style="3" customWidth="1"/>
    <col min="14076" max="14076" width="23.7109375" style="3" customWidth="1"/>
    <col min="14077" max="14078" width="15.5703125" style="3" customWidth="1"/>
    <col min="14079" max="14325" width="9.140625" style="3"/>
    <col min="14326" max="14326" width="5.85546875" style="3" customWidth="1"/>
    <col min="14327" max="14327" width="8.140625" style="3" customWidth="1"/>
    <col min="14328" max="14328" width="48" style="3" customWidth="1"/>
    <col min="14329" max="14329" width="22.5703125" style="3" customWidth="1"/>
    <col min="14330" max="14330" width="14.7109375" style="3" customWidth="1"/>
    <col min="14331" max="14331" width="12.42578125" style="3" customWidth="1"/>
    <col min="14332" max="14332" width="23.7109375" style="3" customWidth="1"/>
    <col min="14333" max="14334" width="15.5703125" style="3" customWidth="1"/>
    <col min="14335" max="14581" width="9.140625" style="3"/>
    <col min="14582" max="14582" width="5.85546875" style="3" customWidth="1"/>
    <col min="14583" max="14583" width="8.140625" style="3" customWidth="1"/>
    <col min="14584" max="14584" width="48" style="3" customWidth="1"/>
    <col min="14585" max="14585" width="22.5703125" style="3" customWidth="1"/>
    <col min="14586" max="14586" width="14.7109375" style="3" customWidth="1"/>
    <col min="14587" max="14587" width="12.42578125" style="3" customWidth="1"/>
    <col min="14588" max="14588" width="23.7109375" style="3" customWidth="1"/>
    <col min="14589" max="14590" width="15.5703125" style="3" customWidth="1"/>
    <col min="14591" max="14837" width="9.140625" style="3"/>
    <col min="14838" max="14838" width="5.85546875" style="3" customWidth="1"/>
    <col min="14839" max="14839" width="8.140625" style="3" customWidth="1"/>
    <col min="14840" max="14840" width="48" style="3" customWidth="1"/>
    <col min="14841" max="14841" width="22.5703125" style="3" customWidth="1"/>
    <col min="14842" max="14842" width="14.7109375" style="3" customWidth="1"/>
    <col min="14843" max="14843" width="12.42578125" style="3" customWidth="1"/>
    <col min="14844" max="14844" width="23.7109375" style="3" customWidth="1"/>
    <col min="14845" max="14846" width="15.5703125" style="3" customWidth="1"/>
    <col min="14847" max="15093" width="9.140625" style="3"/>
    <col min="15094" max="15094" width="5.85546875" style="3" customWidth="1"/>
    <col min="15095" max="15095" width="8.140625" style="3" customWidth="1"/>
    <col min="15096" max="15096" width="48" style="3" customWidth="1"/>
    <col min="15097" max="15097" width="22.5703125" style="3" customWidth="1"/>
    <col min="15098" max="15098" width="14.7109375" style="3" customWidth="1"/>
    <col min="15099" max="15099" width="12.42578125" style="3" customWidth="1"/>
    <col min="15100" max="15100" width="23.7109375" style="3" customWidth="1"/>
    <col min="15101" max="15102" width="15.5703125" style="3" customWidth="1"/>
    <col min="15103" max="15349" width="9.140625" style="3"/>
    <col min="15350" max="15350" width="5.85546875" style="3" customWidth="1"/>
    <col min="15351" max="15351" width="8.140625" style="3" customWidth="1"/>
    <col min="15352" max="15352" width="48" style="3" customWidth="1"/>
    <col min="15353" max="15353" width="22.5703125" style="3" customWidth="1"/>
    <col min="15354" max="15354" width="14.7109375" style="3" customWidth="1"/>
    <col min="15355" max="15355" width="12.42578125" style="3" customWidth="1"/>
    <col min="15356" max="15356" width="23.7109375" style="3" customWidth="1"/>
    <col min="15357" max="15358" width="15.5703125" style="3" customWidth="1"/>
    <col min="15359" max="15605" width="9.140625" style="3"/>
    <col min="15606" max="15606" width="5.85546875" style="3" customWidth="1"/>
    <col min="15607" max="15607" width="8.140625" style="3" customWidth="1"/>
    <col min="15608" max="15608" width="48" style="3" customWidth="1"/>
    <col min="15609" max="15609" width="22.5703125" style="3" customWidth="1"/>
    <col min="15610" max="15610" width="14.7109375" style="3" customWidth="1"/>
    <col min="15611" max="15611" width="12.42578125" style="3" customWidth="1"/>
    <col min="15612" max="15612" width="23.7109375" style="3" customWidth="1"/>
    <col min="15613" max="15614" width="15.5703125" style="3" customWidth="1"/>
    <col min="15615" max="15861" width="9.140625" style="3"/>
    <col min="15862" max="15862" width="5.85546875" style="3" customWidth="1"/>
    <col min="15863" max="15863" width="8.140625" style="3" customWidth="1"/>
    <col min="15864" max="15864" width="48" style="3" customWidth="1"/>
    <col min="15865" max="15865" width="22.5703125" style="3" customWidth="1"/>
    <col min="15866" max="15866" width="14.7109375" style="3" customWidth="1"/>
    <col min="15867" max="15867" width="12.42578125" style="3" customWidth="1"/>
    <col min="15868" max="15868" width="23.7109375" style="3" customWidth="1"/>
    <col min="15869" max="15870" width="15.5703125" style="3" customWidth="1"/>
    <col min="15871" max="16117" width="9.140625" style="3"/>
    <col min="16118" max="16118" width="5.85546875" style="3" customWidth="1"/>
    <col min="16119" max="16119" width="8.140625" style="3" customWidth="1"/>
    <col min="16120" max="16120" width="48" style="3" customWidth="1"/>
    <col min="16121" max="16121" width="22.5703125" style="3" customWidth="1"/>
    <col min="16122" max="16122" width="14.7109375" style="3" customWidth="1"/>
    <col min="16123" max="16123" width="12.42578125" style="3" customWidth="1"/>
    <col min="16124" max="16124" width="23.7109375" style="3" customWidth="1"/>
    <col min="16125" max="16126" width="15.5703125" style="3" customWidth="1"/>
    <col min="16127" max="16373" width="9.140625" style="3"/>
    <col min="16374" max="16380" width="8.85546875" style="3" customWidth="1"/>
    <col min="16381" max="16384" width="8.85546875" style="3"/>
  </cols>
  <sheetData>
    <row r="1" spans="1:4" s="32" customFormat="1" x14ac:dyDescent="0.25">
      <c r="C1" s="48"/>
    </row>
    <row r="2" spans="1:4" s="50" customFormat="1" ht="37.5" customHeight="1" x14ac:dyDescent="0.25">
      <c r="A2" s="49"/>
      <c r="B2" s="82" t="s">
        <v>111</v>
      </c>
      <c r="C2" s="83"/>
    </row>
    <row r="3" spans="1:4" s="50" customFormat="1" ht="15" customHeight="1" x14ac:dyDescent="0.25">
      <c r="A3" s="35"/>
      <c r="B3" s="36"/>
      <c r="C3" s="45"/>
    </row>
    <row r="4" spans="1:4" s="32" customFormat="1" ht="44.45" customHeight="1" x14ac:dyDescent="0.25">
      <c r="A4" s="51">
        <v>1</v>
      </c>
      <c r="B4" s="52" t="s">
        <v>67</v>
      </c>
      <c r="C4" s="66">
        <v>957179.92</v>
      </c>
    </row>
    <row r="5" spans="1:4" s="32" customFormat="1" ht="44.45" customHeight="1" x14ac:dyDescent="0.25">
      <c r="A5" s="51">
        <v>2</v>
      </c>
      <c r="B5" s="52" t="s">
        <v>93</v>
      </c>
      <c r="C5" s="66">
        <f>1450*12</f>
        <v>17400</v>
      </c>
    </row>
    <row r="6" spans="1:4" s="32" customFormat="1" ht="44.45" customHeight="1" x14ac:dyDescent="0.25">
      <c r="A6" s="51">
        <v>3</v>
      </c>
      <c r="B6" s="52" t="s">
        <v>94</v>
      </c>
      <c r="C6" s="66">
        <v>15700</v>
      </c>
    </row>
    <row r="7" spans="1:4" s="32" customFormat="1" ht="44.45" customHeight="1" x14ac:dyDescent="0.25">
      <c r="A7" s="53">
        <v>4</v>
      </c>
      <c r="B7" s="52" t="s">
        <v>68</v>
      </c>
      <c r="C7" s="67">
        <v>970169.11</v>
      </c>
    </row>
    <row r="8" spans="1:4" s="32" customFormat="1" ht="47.45" customHeight="1" x14ac:dyDescent="0.25">
      <c r="A8" s="53">
        <v>5</v>
      </c>
      <c r="B8" s="52" t="s">
        <v>69</v>
      </c>
      <c r="C8" s="67">
        <f>C4-C7</f>
        <v>-12989.189999999944</v>
      </c>
    </row>
    <row r="9" spans="1:4" s="32" customFormat="1" ht="47.45" customHeight="1" x14ac:dyDescent="0.25">
      <c r="A9" s="53">
        <v>6</v>
      </c>
      <c r="B9" s="52" t="s">
        <v>112</v>
      </c>
      <c r="C9" s="68" t="s">
        <v>113</v>
      </c>
    </row>
    <row r="10" spans="1:4" ht="53.45" customHeight="1" x14ac:dyDescent="0.25">
      <c r="A10" s="44" t="s">
        <v>0</v>
      </c>
      <c r="B10" s="44" t="s">
        <v>1</v>
      </c>
      <c r="C10" s="54" t="s">
        <v>70</v>
      </c>
      <c r="D10" s="55"/>
    </row>
    <row r="11" spans="1:4" ht="59.25" customHeight="1" x14ac:dyDescent="0.25">
      <c r="A11" s="14">
        <v>1</v>
      </c>
      <c r="B11" s="21" t="s">
        <v>9</v>
      </c>
      <c r="C11" s="27">
        <f>янв!G8+фев!G8+мар!G8+апр!G8+май!G8+июнь!G8+июль!G8+авг!G8+сен!G8+окт!G8+ноя!G8+дек!G8</f>
        <v>15785.495000000004</v>
      </c>
    </row>
    <row r="12" spans="1:4" ht="56.25" customHeight="1" x14ac:dyDescent="0.25">
      <c r="A12" s="14">
        <f>A11+1</f>
        <v>2</v>
      </c>
      <c r="B12" s="21" t="s">
        <v>44</v>
      </c>
      <c r="C12" s="27">
        <f>янв!G9+фев!G9+мар!G9+апр!G9+май!G9+июнь!G9+июль!G9+авг!G9+сен!G9+окт!G9+ноя!G9+дек!G9</f>
        <v>3723.360000000001</v>
      </c>
    </row>
    <row r="13" spans="1:4" x14ac:dyDescent="0.25">
      <c r="A13" s="14">
        <f t="shared" ref="A13:A30" si="0">A12+1</f>
        <v>3</v>
      </c>
      <c r="B13" s="21" t="s">
        <v>13</v>
      </c>
      <c r="C13" s="27">
        <f>янв!G10+фев!G10+мар!G10+апр!G10+май!G10+июнь!G10+июль!G10+авг!G10+сен!G10+окт!G10+ноя!G10+дек!G10</f>
        <v>7873.3550000000023</v>
      </c>
    </row>
    <row r="14" spans="1:4" ht="62.25" customHeight="1" x14ac:dyDescent="0.25">
      <c r="A14" s="14">
        <f t="shared" si="0"/>
        <v>4</v>
      </c>
      <c r="B14" s="21" t="s">
        <v>14</v>
      </c>
      <c r="C14" s="27">
        <f>янв!G11+фев!G11+мар!G11+апр!G11+май!G11+июнь!G11+июль!G11+авг!G11+сен!G11+окт!G11+ноя!G11+дек!G11</f>
        <v>3257.9399999999991</v>
      </c>
    </row>
    <row r="15" spans="1:4" x14ac:dyDescent="0.25">
      <c r="A15" s="14">
        <f t="shared" si="0"/>
        <v>5</v>
      </c>
      <c r="B15" s="21" t="s">
        <v>16</v>
      </c>
      <c r="C15" s="27">
        <f>янв!G12+фев!G12+мар!G12+апр!G12+май!G12+июнь!G12+июль!G12+авг!G12+сен!G12+окт!G12+ноя!G12+дек!G12</f>
        <v>1861.6800000000005</v>
      </c>
    </row>
    <row r="16" spans="1:4" ht="31.5" x14ac:dyDescent="0.25">
      <c r="A16" s="14">
        <f t="shared" si="0"/>
        <v>6</v>
      </c>
      <c r="B16" s="21" t="s">
        <v>19</v>
      </c>
      <c r="C16" s="27">
        <f>янв!G13+фев!G13+мар!G13+апр!G13+май!G13+июнь!G13+июль!G13+авг!G13+сен!G13+окт!G13+ноя!G13+дек!G13</f>
        <v>9735.0349999999999</v>
      </c>
    </row>
    <row r="17" spans="1:6" ht="57" customHeight="1" x14ac:dyDescent="0.25">
      <c r="A17" s="14">
        <f t="shared" si="0"/>
        <v>7</v>
      </c>
      <c r="B17" s="21" t="s">
        <v>45</v>
      </c>
      <c r="C17" s="27">
        <f>янв!G14+фев!G14+мар!G14+апр!G14+май!G14+июнь!G14+июль!G14+авг!G14+сен!G14+окт!G14+ноя!G14+дек!G14</f>
        <v>8804.1949999999997</v>
      </c>
    </row>
    <row r="18" spans="1:6" x14ac:dyDescent="0.25">
      <c r="A18" s="14">
        <f t="shared" si="0"/>
        <v>8</v>
      </c>
      <c r="B18" s="21" t="s">
        <v>23</v>
      </c>
      <c r="C18" s="27">
        <f>янв!G15+фев!G15+мар!G15+апр!G15+май!G15+июнь!G15+июль!G15+авг!G15+сен!G15+окт!G15+ноя!G15+дек!G15</f>
        <v>9269.6149999999998</v>
      </c>
    </row>
    <row r="19" spans="1:6" ht="33" customHeight="1" x14ac:dyDescent="0.25">
      <c r="A19" s="14">
        <f t="shared" si="0"/>
        <v>9</v>
      </c>
      <c r="B19" s="21" t="s">
        <v>46</v>
      </c>
      <c r="C19" s="27">
        <f>янв!G16+фев!G16+мар!G16+апр!G16+май!G16+июнь!G16+июль!G16+авг!G16+сен!G16+окт!G16+ноя!G16+дек!G16</f>
        <v>25055.109999999997</v>
      </c>
    </row>
    <row r="20" spans="1:6" ht="27" customHeight="1" x14ac:dyDescent="0.25">
      <c r="A20" s="14">
        <f t="shared" si="0"/>
        <v>10</v>
      </c>
      <c r="B20" s="21" t="s">
        <v>59</v>
      </c>
      <c r="C20" s="27">
        <f>янв!G17+фев!G17+мар!G17+апр!G17+май!G17+июнь!G17+июль!G17+авг!G17+сен!G17+окт!G17+ноя!G17+дек!G17</f>
        <v>21331.750000000004</v>
      </c>
    </row>
    <row r="21" spans="1:6" ht="33.75" customHeight="1" x14ac:dyDescent="0.25">
      <c r="A21" s="14">
        <f t="shared" si="0"/>
        <v>11</v>
      </c>
      <c r="B21" s="21" t="s">
        <v>25</v>
      </c>
      <c r="C21" s="27">
        <f>янв!G18+фев!G18+мар!G18+апр!G18+май!G18+июнь!G18+июль!G18+авг!G18+сен!G18+окт!G18+ноя!G18+дек!G18</f>
        <v>2327.1</v>
      </c>
    </row>
    <row r="22" spans="1:6" ht="79.5" customHeight="1" x14ac:dyDescent="0.25">
      <c r="A22" s="14">
        <f t="shared" si="0"/>
        <v>12</v>
      </c>
      <c r="B22" s="21" t="s">
        <v>27</v>
      </c>
      <c r="C22" s="27">
        <f>янв!G19+фев!G19+мар!G19+апр!G19+май!G19+июнь!G19+июль!G19+авг!G19+сен!G19+окт!G19+ноя!G19+дек!G19</f>
        <v>3723.360000000001</v>
      </c>
    </row>
    <row r="23" spans="1:6" x14ac:dyDescent="0.25">
      <c r="A23" s="14">
        <f t="shared" si="0"/>
        <v>13</v>
      </c>
      <c r="B23" s="21" t="s">
        <v>40</v>
      </c>
      <c r="C23" s="27">
        <f>янв!G20+фев!G20+мар!G20+апр!G20+май!G20+июнь!G20+июль!G20+авг!G20+сен!G20+окт!G20+ноя!G20+дек!G20</f>
        <v>25055.109999999997</v>
      </c>
    </row>
    <row r="24" spans="1:6" x14ac:dyDescent="0.25">
      <c r="A24" s="14">
        <f t="shared" si="0"/>
        <v>14</v>
      </c>
      <c r="B24" s="56" t="s">
        <v>42</v>
      </c>
      <c r="C24" s="27">
        <f>янв!G21+фев!G21+мар!G21+апр!G21+май!G21+июнь!G21+июль!G21+авг!G21+сен!G21+окт!G21+ноя!G21+дек!G21</f>
        <v>65430.294999999984</v>
      </c>
    </row>
    <row r="25" spans="1:6" ht="31.5" x14ac:dyDescent="0.25">
      <c r="A25" s="14">
        <f t="shared" si="0"/>
        <v>15</v>
      </c>
      <c r="B25" s="56" t="s">
        <v>61</v>
      </c>
      <c r="C25" s="27">
        <f>янв!G22+фев!G22+мар!G22+апр!G22+май!G22+июнь!G22+июль!G22+авг!G22+сен!G22+окт!G22+ноя!G22+дек!G22</f>
        <v>123413.87</v>
      </c>
    </row>
    <row r="26" spans="1:6" x14ac:dyDescent="0.25">
      <c r="A26" s="14">
        <f t="shared" si="0"/>
        <v>16</v>
      </c>
      <c r="B26" s="57" t="s">
        <v>31</v>
      </c>
      <c r="C26" s="27">
        <f>янв!G23+фев!G23+мар!G23+апр!G23+май!G23+июнь!G23+июль!G23+авг!G23+сен!G23+окт!G23+ноя!G23+дек!G23</f>
        <v>151667.48480000001</v>
      </c>
    </row>
    <row r="27" spans="1:6" x14ac:dyDescent="0.25">
      <c r="A27" s="14">
        <f t="shared" si="0"/>
        <v>17</v>
      </c>
      <c r="B27" s="57" t="s">
        <v>33</v>
      </c>
      <c r="C27" s="27">
        <f>янв!G24+фев!G24+мар!G24+апр!G24+май!G24+июнь!G24+июль!G24+авг!G24+сен!G24+окт!G24+ноя!G24+дек!G24</f>
        <v>83969.525000000009</v>
      </c>
    </row>
    <row r="28" spans="1:6" x14ac:dyDescent="0.25">
      <c r="A28" s="14">
        <f t="shared" si="0"/>
        <v>18</v>
      </c>
      <c r="B28" s="57" t="s">
        <v>34</v>
      </c>
      <c r="C28" s="27">
        <f>янв!G25+фев!G25+мар!G25+апр!G25+май!G25+июнь!G25+июль!G25+авг!G25+сен!G25+окт!G25+ноя!G25+дек!G25</f>
        <v>6477.0949999999984</v>
      </c>
    </row>
    <row r="29" spans="1:6" ht="38.25" customHeight="1" x14ac:dyDescent="0.25">
      <c r="A29" s="14">
        <f t="shared" si="0"/>
        <v>19</v>
      </c>
      <c r="B29" s="58" t="s">
        <v>36</v>
      </c>
      <c r="C29" s="27">
        <f>янв!G26+фев!G26+мар!G26+апр!G26+май!G26+июнь!G26+июль!G26+авг!G26+сен!G26+окт!G26+ноя!G26+дек!G26</f>
        <v>61241.515000000007</v>
      </c>
    </row>
    <row r="30" spans="1:6" ht="31.5" x14ac:dyDescent="0.25">
      <c r="A30" s="14">
        <f t="shared" si="0"/>
        <v>20</v>
      </c>
      <c r="B30" s="21" t="s">
        <v>37</v>
      </c>
      <c r="C30" s="27">
        <f>янв!G27+фев!G27+мар!G27+апр!G27+май!G27+июнь!G27+июль!G27+авг!G27+сен!G27+окт!G27+ноя!G27+дек!G27</f>
        <v>154247.94500000001</v>
      </c>
      <c r="F30" s="43"/>
    </row>
    <row r="31" spans="1:6" s="23" customFormat="1" x14ac:dyDescent="0.25">
      <c r="A31" s="84" t="s">
        <v>39</v>
      </c>
      <c r="B31" s="85"/>
      <c r="C31" s="27">
        <f>SUM(C11:C30)</f>
        <v>784250.83480000007</v>
      </c>
    </row>
    <row r="32" spans="1:6" x14ac:dyDescent="0.25">
      <c r="A32" s="47" t="s">
        <v>38</v>
      </c>
      <c r="B32" s="47"/>
      <c r="C32" s="27"/>
    </row>
    <row r="33" spans="1:3" ht="42.75" customHeight="1" x14ac:dyDescent="0.25">
      <c r="A33" s="44" t="s">
        <v>0</v>
      </c>
      <c r="B33" s="44" t="s">
        <v>1</v>
      </c>
      <c r="C33" s="54" t="s">
        <v>70</v>
      </c>
    </row>
    <row r="34" spans="1:3" ht="28.15" customHeight="1" x14ac:dyDescent="0.25">
      <c r="A34" s="14">
        <v>1</v>
      </c>
      <c r="B34" s="25" t="s">
        <v>58</v>
      </c>
      <c r="C34" s="27">
        <f>янв!G31+фев!G31+мар!G31+апр!G31+май!G31+июнь!G31+июль!G31+авг!G31+сен!G31+окт!G31+ноя!G31+дек!G31</f>
        <v>99501.779999999984</v>
      </c>
    </row>
    <row r="35" spans="1:3" ht="34.5" customHeight="1" x14ac:dyDescent="0.25">
      <c r="A35" s="41">
        <v>2</v>
      </c>
      <c r="B35" s="42" t="s">
        <v>6</v>
      </c>
      <c r="C35" s="27">
        <f>янв!G32+фев!G32+мар!G32+апр!G32+май!G32+июнь!G32+июль!G32+авг!G32+сен!G32+окт!G32+ноя!G32+дек!G32</f>
        <v>26316</v>
      </c>
    </row>
    <row r="36" spans="1:3" ht="28.15" customHeight="1" x14ac:dyDescent="0.25">
      <c r="A36" s="41">
        <v>3</v>
      </c>
      <c r="B36" s="42" t="s">
        <v>8</v>
      </c>
      <c r="C36" s="27">
        <f>янв!G33+фев!G33+мар!G33+апр!G33+май!G33+июнь!G33+июль!G33+авг!G33+сен!G33+окт!G33+ноя!G33+дек!G33</f>
        <v>18990</v>
      </c>
    </row>
    <row r="37" spans="1:3" s="28" customFormat="1" x14ac:dyDescent="0.25">
      <c r="A37" s="86" t="s">
        <v>39</v>
      </c>
      <c r="B37" s="86"/>
      <c r="C37" s="27">
        <f>SUM(C34:C36)</f>
        <v>144807.77999999997</v>
      </c>
    </row>
    <row r="38" spans="1:3" s="23" customFormat="1" x14ac:dyDescent="0.25">
      <c r="A38" s="84" t="s">
        <v>57</v>
      </c>
      <c r="B38" s="84"/>
      <c r="C38" s="27">
        <f>C31+C37</f>
        <v>929058.6148000001</v>
      </c>
    </row>
    <row r="39" spans="1:3" s="62" customFormat="1" ht="20.45" customHeight="1" x14ac:dyDescent="0.3">
      <c r="A39" s="59"/>
      <c r="B39" s="60" t="s">
        <v>71</v>
      </c>
      <c r="C39" s="61">
        <f>C4-C38+C5</f>
        <v>45521.305199999944</v>
      </c>
    </row>
    <row r="40" spans="1:3" s="62" customFormat="1" ht="29.25" customHeight="1" x14ac:dyDescent="0.3">
      <c r="A40" s="80"/>
      <c r="B40" s="87"/>
      <c r="C40" s="87"/>
    </row>
    <row r="41" spans="1:3" s="62" customFormat="1" ht="21.75" customHeight="1" x14ac:dyDescent="0.3">
      <c r="A41" s="80"/>
      <c r="B41" s="87"/>
      <c r="C41" s="87"/>
    </row>
    <row r="42" spans="1:3" s="62" customFormat="1" ht="27" customHeight="1" x14ac:dyDescent="0.3">
      <c r="A42" s="80"/>
      <c r="B42" s="81"/>
      <c r="C42" s="81"/>
    </row>
    <row r="43" spans="1:3" s="62" customFormat="1" ht="24" customHeight="1" x14ac:dyDescent="0.3">
      <c r="A43" s="80"/>
      <c r="B43" s="81"/>
      <c r="C43" s="81"/>
    </row>
    <row r="44" spans="1:3" s="62" customFormat="1" ht="15" customHeight="1" x14ac:dyDescent="0.3">
      <c r="A44" s="63"/>
      <c r="B44" s="63"/>
      <c r="C44" s="64"/>
    </row>
    <row r="45" spans="1:3" s="62" customFormat="1" ht="18.75" x14ac:dyDescent="0.3">
      <c r="A45" s="63"/>
      <c r="B45" s="63"/>
      <c r="C45" s="64"/>
    </row>
    <row r="46" spans="1:3" s="62" customFormat="1" ht="18.75" x14ac:dyDescent="0.3">
      <c r="A46" s="63"/>
      <c r="B46" s="63"/>
      <c r="C46" s="64"/>
    </row>
    <row r="47" spans="1:3" s="62" customFormat="1" ht="18.75" x14ac:dyDescent="0.3">
      <c r="A47" s="63"/>
      <c r="B47" s="63"/>
      <c r="C47" s="64"/>
    </row>
    <row r="48" spans="1:3" s="62" customFormat="1" ht="18.75" x14ac:dyDescent="0.3">
      <c r="A48" s="63"/>
      <c r="B48" s="63"/>
      <c r="C48" s="64"/>
    </row>
    <row r="49" spans="1:3" s="62" customFormat="1" ht="18.75" x14ac:dyDescent="0.3">
      <c r="A49" s="63"/>
      <c r="B49" s="63"/>
      <c r="C49" s="64"/>
    </row>
    <row r="50" spans="1:3" ht="18.75" x14ac:dyDescent="0.3">
      <c r="A50" s="63"/>
      <c r="B50" s="63"/>
      <c r="C50" s="64"/>
    </row>
    <row r="51" spans="1:3" ht="18.75" x14ac:dyDescent="0.3">
      <c r="A51" s="63"/>
      <c r="B51" s="63"/>
    </row>
    <row r="52" spans="1:3" ht="18.75" x14ac:dyDescent="0.3">
      <c r="A52" s="63"/>
      <c r="B52" s="63"/>
      <c r="C52" s="64"/>
    </row>
    <row r="53" spans="1:3" ht="18.75" x14ac:dyDescent="0.3">
      <c r="A53" s="63"/>
      <c r="B53" s="63"/>
      <c r="C53" s="64"/>
    </row>
    <row r="54" spans="1:3" ht="18.75" x14ac:dyDescent="0.3">
      <c r="A54" s="63"/>
      <c r="B54" s="63"/>
      <c r="C54" s="64"/>
    </row>
    <row r="56" spans="1:3" ht="18.75" x14ac:dyDescent="0.25">
      <c r="C56" s="64"/>
    </row>
  </sheetData>
  <mergeCells count="8">
    <mergeCell ref="A43:C43"/>
    <mergeCell ref="B2:C2"/>
    <mergeCell ref="A31:B31"/>
    <mergeCell ref="A37:B37"/>
    <mergeCell ref="A38:B38"/>
    <mergeCell ref="A40:C40"/>
    <mergeCell ref="A41:C41"/>
    <mergeCell ref="A42:C42"/>
  </mergeCells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2023-01-31T07:11:39Z</dcterms:modified>
</cp:coreProperties>
</file>