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39" firstSheet="12" activeTab="12"/>
  </bookViews>
  <sheets>
    <sheet name="янв" sheetId="45" state="hidden" r:id="rId1"/>
    <sheet name="фев" sheetId="46" state="hidden" r:id="rId2"/>
    <sheet name="мар" sheetId="47" state="hidden" r:id="rId3"/>
    <sheet name="апр" sheetId="48" state="hidden" r:id="rId4"/>
    <sheet name="май" sheetId="49" state="hidden" r:id="rId5"/>
    <sheet name="июнь" sheetId="50" state="hidden" r:id="rId6"/>
    <sheet name="июль" sheetId="51" state="hidden" r:id="rId7"/>
    <sheet name="авг" sheetId="52" state="hidden" r:id="rId8"/>
    <sheet name="сен" sheetId="53" state="hidden" r:id="rId9"/>
    <sheet name="окт" sheetId="54" state="hidden" r:id="rId10"/>
    <sheet name="ноя" sheetId="55" state="hidden" r:id="rId11"/>
    <sheet name="дек" sheetId="56" state="hidden" r:id="rId12"/>
    <sheet name="год" sheetId="14" r:id="rId13"/>
  </sheets>
  <definedNames>
    <definedName name="_xlnm.Print_Area" localSheetId="7">авг!$A$1:$G$45</definedName>
    <definedName name="_xlnm.Print_Area" localSheetId="3">апр!$A$1:$G$45</definedName>
    <definedName name="_xlnm.Print_Area" localSheetId="12">год!$A$1:$C$49</definedName>
    <definedName name="_xlnm.Print_Area" localSheetId="11">дек!$A$1:$G$45</definedName>
    <definedName name="_xlnm.Print_Area" localSheetId="6">июль!$A$1:$G$45</definedName>
    <definedName name="_xlnm.Print_Area" localSheetId="5">июнь!$A$1:$G$45</definedName>
    <definedName name="_xlnm.Print_Area" localSheetId="4">май!$A$1:$G$45</definedName>
    <definedName name="_xlnm.Print_Area" localSheetId="2">мар!$A$1:$G$45</definedName>
    <definedName name="_xlnm.Print_Area" localSheetId="10">ноя!$A$1:$G$45</definedName>
    <definedName name="_xlnm.Print_Area" localSheetId="9">окт!$A$1:$G$45</definedName>
    <definedName name="_xlnm.Print_Area" localSheetId="8">сен!$A$1:$G$45</definedName>
    <definedName name="_xlnm.Print_Area" localSheetId="1">фев!$A$1:$G$45</definedName>
    <definedName name="_xlnm.Print_Area" localSheetId="0">янв!$A$1:$G$45</definedName>
  </definedNames>
  <calcPr calcId="145621"/>
</workbook>
</file>

<file path=xl/calcChain.xml><?xml version="1.0" encoding="utf-8"?>
<calcChain xmlns="http://schemas.openxmlformats.org/spreadsheetml/2006/main">
  <c r="C5" i="14" l="1"/>
  <c r="G34" i="56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28" i="53" s="1"/>
  <c r="G33" i="52"/>
  <c r="C36" i="14" s="1"/>
  <c r="G32" i="52"/>
  <c r="G34" i="52" s="1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28" i="52" s="1"/>
  <c r="G34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28" i="48" s="1"/>
  <c r="A33" i="47"/>
  <c r="G34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1" i="46"/>
  <c r="G28" i="50" l="1"/>
  <c r="G28" i="55"/>
  <c r="G28" i="47"/>
  <c r="G28" i="51"/>
  <c r="G35" i="51" s="1"/>
  <c r="G28" i="56"/>
  <c r="G28" i="49"/>
  <c r="G35" i="49" s="1"/>
  <c r="G28" i="54"/>
  <c r="C35" i="14"/>
  <c r="G35" i="56"/>
  <c r="G35" i="55"/>
  <c r="G35" i="54"/>
  <c r="G35" i="53"/>
  <c r="G35" i="52"/>
  <c r="G35" i="50"/>
  <c r="G35" i="48"/>
  <c r="G35" i="47"/>
  <c r="D23" i="46"/>
  <c r="G23" i="46" s="1"/>
  <c r="A33" i="46"/>
  <c r="G34" i="46"/>
  <c r="G27" i="46"/>
  <c r="G26" i="46"/>
  <c r="G25" i="46"/>
  <c r="G24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28" i="46" l="1"/>
  <c r="G35" i="46"/>
  <c r="G31" i="45"/>
  <c r="C34" i="14" s="1"/>
  <c r="C8" i="14"/>
  <c r="A33" i="45" l="1"/>
  <c r="G34" i="45"/>
  <c r="G27" i="45"/>
  <c r="C30" i="14" s="1"/>
  <c r="G26" i="45"/>
  <c r="C29" i="14" s="1"/>
  <c r="G25" i="45"/>
  <c r="C28" i="14" s="1"/>
  <c r="G24" i="45"/>
  <c r="C27" i="14" s="1"/>
  <c r="G23" i="45"/>
  <c r="C26" i="14" s="1"/>
  <c r="G22" i="45"/>
  <c r="C25" i="14" s="1"/>
  <c r="G21" i="45"/>
  <c r="C24" i="14" s="1"/>
  <c r="G20" i="45"/>
  <c r="C23" i="14" s="1"/>
  <c r="G19" i="45"/>
  <c r="C22" i="14" s="1"/>
  <c r="G18" i="45"/>
  <c r="C21" i="14" s="1"/>
  <c r="G17" i="45"/>
  <c r="C20" i="14" s="1"/>
  <c r="G16" i="45"/>
  <c r="C19" i="14" s="1"/>
  <c r="G15" i="45"/>
  <c r="C18" i="14" s="1"/>
  <c r="G14" i="45"/>
  <c r="C17" i="14" s="1"/>
  <c r="G13" i="45"/>
  <c r="C16" i="14" s="1"/>
  <c r="G12" i="45"/>
  <c r="C15" i="14" s="1"/>
  <c r="G11" i="45"/>
  <c r="C14" i="14" s="1"/>
  <c r="G10" i="45"/>
  <c r="C13" i="14" s="1"/>
  <c r="G9" i="45"/>
  <c r="C12" i="14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C11" i="14" s="1"/>
  <c r="C31" i="14" l="1"/>
  <c r="G28" i="45"/>
  <c r="G35" i="45"/>
  <c r="C37" i="14" l="1"/>
  <c r="C38" i="14" l="1"/>
  <c r="C39" i="14" s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<sst xmlns="http://schemas.openxmlformats.org/spreadsheetml/2006/main" count="1241" uniqueCount="115">
  <si>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</si>
  <si>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</si>
  <si>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</si>
  <si>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</si>
  <si>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</si>
  <si>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</si>
  <si>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</si>
  <si>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</si>
  <si>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</si>
  <si>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</si>
  <si>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</si>
  <si>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</si>
  <si>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</si>
  <si>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</si>
  <si>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</si>
  <si>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</si>
  <si>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</si>
  <si>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</si>
  <si>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</si>
  <si>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</si>
  <si>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</si>
  <si>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</si>
  <si>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</si>
  <si>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</si>
  <si>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</si>
  <si>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</si>
  <si>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</si>
  <si>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</si>
  <si>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</si>
  <si>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</si>
  <si>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</si>
  <si>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</si>
  <si>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</si>
  <si>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</si>
  <si>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</si>
  <si>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</si>
  <si>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</si>
  <si>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</si>
  <si>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</si>
  <si>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</si>
  <si>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</si>
  <si>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</si>
  <si>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</si>
  <si>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</si>
  <si>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</si>
  <si>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</si>
  <si>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</si>
  <si>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</si>
  <si>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</si>
  <si>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</si>
  <si>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</si>
  <si>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</si>
  <si>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</si>
  <si>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</si>
  <si>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</t>
  </si>
  <si>
    <t>Исполнитель</t>
  </si>
  <si>
    <t>Заказчик</t>
  </si>
  <si>
    <t xml:space="preserve">1. Исполнителем предъявлены к приемке следующие оказанные на основании договора управления многоквартирным домом  № К-10-62 от  01.12.2010 (далее – «Договор») услуги и (или) выполненные работы по содержанию и текущему ремонту общего имущества в  многоквартирном доме №10 расположенном по адресу г. Рязань ул. Костычева </t>
  </si>
  <si>
    <t>3 раза в год-вентканалы в МКД с газовыми приборами, раз в год-в МКД с электроплитами</t>
  </si>
  <si>
    <t>смета, материалы</t>
  </si>
  <si>
    <t>по графику</t>
  </si>
  <si>
    <t xml:space="preserve">Подметание прилегающей территории, содержание и уборка контейнерных площадок </t>
  </si>
  <si>
    <t>Грушо-Новицкий В.Л.</t>
  </si>
  <si>
    <t>Квашнин И.В.</t>
  </si>
  <si>
    <t>Собственники помещений в многоквартирном доме, расположенном по адресу: г. Рязань ул. Костычева д. 10,  именуемые в дальнейшем “Заказчик”, в лице  Грушо-Новицкого Виктора Леонидовича, являющегося собственником квартиры № 36,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</si>
  <si>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</si>
  <si>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Долг собственников помещений на 01.01.2023 г.</t>
  </si>
  <si>
    <t>Поступило за услуги по содержанию и текущему ремонту общего имущества МКД за 2022 год</t>
  </si>
  <si>
    <t>Начислено за услуги по содержанию и текущему ремонту общего имущества МКД  за 2022  год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</si>
  <si>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</si>
  <si>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</si>
  <si>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</si>
  <si>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Сто тридцать девять тысяч восемьдесят пять рублей восемьдесят четыре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</si>
  <si>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</si>
  <si>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</si>
  <si>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Сто сорок пять тысяч восемьсот восемьдесят один рубль пятьдесят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</si>
  <si>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</si>
  <si>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</si>
  <si>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Сто пятьдесят шесть тысяч девятьсот шестьдесят три рубля пятьдесят одна копейка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</si>
  <si>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</si>
  <si>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</si>
  <si>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Сто пятьдесят шесть тысяч пятьсот двадцать шесть рублей четырнадцать копеек</t>
  </si>
  <si>
    <t>Грушо-Новицкая Е.В.</t>
  </si>
  <si>
    <t>Собственники помещений в многоквартирном доме, расположенном по адресу: г. Рязань ул. Костычева д. 10,  именуемые в дальнейшем “Заказчик”, в лице  Грушо-Новицкой Елены Викторовны, являющейся собственником квартиры № 36,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Устава, с другой стороны, совместно именуемые “Стороны”, составили настоящий Акт о нижеследующем: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</si>
  <si>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</si>
  <si>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01.05.2022 по 31.05.2022 года выполнено работ (оказано услуг) на общую сумму:</t>
  </si>
  <si>
    <t>Сто семьдесят одна тысяча триста восемьдесят один рубль пять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</si>
  <si>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</si>
  <si>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</si>
  <si>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</si>
  <si>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</si>
  <si>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</si>
  <si>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Двести шесть тысяч пятьсот шестьдесят четыре рубля пятьдесят одна копейка</t>
  </si>
  <si>
    <t>Сто пятьдесят четыре тысячи двести двадцать шесть рублей двадцать пять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</si>
  <si>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</si>
  <si>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</si>
  <si>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</si>
  <si>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</si>
  <si>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Двести двадцать шесть тысяч триста тридцать рублей двадцать семь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</si>
  <si>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</si>
  <si>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</si>
  <si>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Сто тридцать восемь тысяч триста семьдесят шесть рублей пятьдесят девять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</si>
  <si>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</si>
  <si>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</si>
  <si>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Сто тридцать четыре тысячи сто одиннадцать рублей двадцать шесть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</si>
  <si>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</si>
  <si>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</si>
  <si>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Сто пятьдесят одна тысяча триста пятьдесят рублей шестнадцать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</si>
  <si>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</si>
  <si>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</si>
  <si>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</si>
  <si>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</si>
  <si>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0</t>
  </si>
  <si>
    <t>Сто пятьдесят две тысячи шестьсот пятьдесят девять рублей шестьдесят шесть копеек</t>
  </si>
  <si>
    <t>Доходы и расходы ООО КА "Ирбис"  по управлению и обслуживанию МКД ул. Костычева д. 10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</si>
</sst>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0" xfId="0" applyFont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0" borderId="0" xfId="0" applyFont="1"/>
    <xf numFmtId="0" fontId="7" fillId="0" borderId="0" xfId="0" applyFont="1" applyFill="1"/>
    <xf numFmtId="4" fontId="7" fillId="0" borderId="0" xfId="0" applyNumberFormat="1" applyFont="1" applyFill="1"/>
    <xf numFmtId="0" fontId="7" fillId="0" borderId="4" xfId="0" applyFont="1" applyFill="1" applyBorder="1"/>
    <xf numFmtId="0" fontId="10" fillId="0" borderId="0" xfId="0" applyFont="1"/>
    <xf numFmtId="0" fontId="1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3" fontId="3" fillId="3" borderId="1" xfId="1" applyFont="1" applyFill="1" applyBorder="1" applyAlignment="1">
      <alignment horizontal="center"/>
    </xf>
    <xf numFmtId="14" fontId="17" fillId="0" borderId="0" xfId="0" applyNumberFormat="1" applyFont="1"/>
    <xf numFmtId="4" fontId="3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11" fillId="0" borderId="4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topLeftCell="A22" zoomScale="5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49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44592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64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0.33</v>
      </c>
      <c r="E8" s="8">
        <v>9456.7000000000007</v>
      </c>
      <c r="F8" s="5" t="s">
        <v>11</v>
      </c>
      <c r="G8" s="9">
        <f>D8*E8</f>
        <v>3120.7110000000002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0.16</v>
      </c>
      <c r="E10" s="8">
        <v>9456.7000000000007</v>
      </c>
      <c r="F10" s="5" t="s">
        <v>11</v>
      </c>
      <c r="G10" s="9">
        <f t="shared" si="1"/>
        <v>1513.0720000000001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</v>
      </c>
      <c r="E13" s="8">
        <v>9456.7000000000007</v>
      </c>
      <c r="F13" s="5" t="s">
        <v>11</v>
      </c>
      <c r="G13" s="9">
        <f t="shared" si="1"/>
        <v>1891.3400000000001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0.18</v>
      </c>
      <c r="E14" s="8">
        <v>9456.7000000000007</v>
      </c>
      <c r="F14" s="5" t="s">
        <v>11</v>
      </c>
      <c r="G14" s="9">
        <f t="shared" si="1"/>
        <v>1702.2060000000001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0.19</v>
      </c>
      <c r="E15" s="8">
        <v>9456.7000000000007</v>
      </c>
      <c r="F15" s="5" t="s">
        <v>11</v>
      </c>
      <c r="G15" s="9">
        <f t="shared" si="1"/>
        <v>1796.7730000000001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0.52</v>
      </c>
      <c r="E16" s="8">
        <v>9456.7000000000007</v>
      </c>
      <c r="F16" s="11" t="s">
        <v>46</v>
      </c>
      <c r="G16" s="9">
        <f t="shared" si="1"/>
        <v>4917.4840000000004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0.44</v>
      </c>
      <c r="E17" s="8">
        <v>9456.7000000000007</v>
      </c>
      <c r="F17" s="11" t="s">
        <v>46</v>
      </c>
      <c r="G17" s="9">
        <f t="shared" si="1"/>
        <v>4160.9480000000003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</v>
      </c>
      <c r="E20" s="8">
        <v>9456.7000000000007</v>
      </c>
      <c r="F20" s="5" t="s">
        <v>18</v>
      </c>
      <c r="G20" s="9">
        <f t="shared" si="1"/>
        <v>3782.6800000000003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</v>
      </c>
      <c r="E21" s="8">
        <v>9456.7000000000007</v>
      </c>
      <c r="F21" s="11" t="s">
        <v>46</v>
      </c>
      <c r="G21" s="9">
        <f>D21*E21</f>
        <v>12293.710000000001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2.2999999999999998</v>
      </c>
      <c r="E22" s="8">
        <v>9456.7000000000007</v>
      </c>
      <c r="F22" s="5" t="s">
        <v>33</v>
      </c>
      <c r="G22" s="9">
        <f>D22*E22</f>
        <v>21750.41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v>6095.96</v>
      </c>
      <c r="E23" s="8">
        <v>4</v>
      </c>
      <c r="F23" s="11" t="s">
        <v>46</v>
      </c>
      <c r="G23" s="9">
        <f t="shared" si="1"/>
        <v>24383.84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1.64</v>
      </c>
      <c r="E24" s="8">
        <v>9456.7000000000007</v>
      </c>
      <c r="F24" s="11" t="s">
        <v>46</v>
      </c>
      <c r="G24" s="9">
        <f t="shared" si="1"/>
        <v>15508.987999999999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0.13</v>
      </c>
      <c r="E25" s="8">
        <v>9456.7000000000007</v>
      </c>
      <c r="F25" s="11" t="s">
        <v>46</v>
      </c>
      <c r="G25" s="9">
        <f t="shared" si="1"/>
        <v>1229.3710000000001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1.27</v>
      </c>
      <c r="E26" s="8">
        <v>9456.7000000000007</v>
      </c>
      <c r="F26" s="11" t="s">
        <v>46</v>
      </c>
      <c r="G26" s="9">
        <f t="shared" si="1"/>
        <v>12010.009000000002</v>
      </c>
    </row>
    <row r="27" spans="1:7" s="3" customFormat="1" ht="63" x14ac:dyDescent="0.25">
      <c r="A27" s="17">
        <f t="shared" si="0"/>
        <v>20</v>
      </c>
      <c r="B27" s="19" t="s">
        <v>65</v>
      </c>
      <c r="C27" s="14" t="s">
        <v>10</v>
      </c>
      <c r="D27" s="15">
        <v>1.67</v>
      </c>
      <c r="E27" s="8">
        <v>9456.7000000000007</v>
      </c>
      <c r="F27" s="11" t="s">
        <v>21</v>
      </c>
      <c r="G27" s="9">
        <f t="shared" si="1"/>
        <v>15792.689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SUM(G8:G27)+0.01</f>
        <v>128880.38499999999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f>8949.12+1256.33</f>
        <v>10205.450000000001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14.06</v>
      </c>
      <c r="E32" s="15">
        <v>3600</v>
      </c>
      <c r="F32" s="23" t="s">
        <v>60</v>
      </c>
      <c r="G32" s="59"/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10.14</v>
      </c>
      <c r="E33" s="15">
        <v>3600</v>
      </c>
      <c r="F33" s="23" t="s">
        <v>60</v>
      </c>
      <c r="G33" s="59"/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10205.450000000001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139085.83499999999</v>
      </c>
    </row>
    <row r="36" spans="1:7" s="34" customFormat="1" ht="26.25" customHeight="1" x14ac:dyDescent="0.3">
      <c r="A36" s="75" t="s">
        <v>71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72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62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6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74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44620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64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65</v>
      </c>
      <c r="C27" s="14" t="s">
        <v>10</v>
      </c>
      <c r="D27" s="15">
        <v>1.67</v>
      </c>
      <c r="E27" s="8">
        <v>9456.7000000000007</v>
      </c>
      <c r="F27" s="11" t="s">
        <v>21</v>
      </c>
      <c r="G27" s="9">
        <f t="shared" si="1"/>
        <v>15792.689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133449.29459999999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f>5510.34+6921.87</f>
        <v>12432.21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12432.21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145881.50459999999</v>
      </c>
    </row>
    <row r="36" spans="1:7" s="34" customFormat="1" ht="26.25" customHeight="1" x14ac:dyDescent="0.3">
      <c r="A36" s="75" t="s">
        <v>73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75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62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5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77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44651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64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65</v>
      </c>
      <c r="C27" s="14" t="s">
        <v>10</v>
      </c>
      <c r="D27" s="15">
        <v>1.67</v>
      </c>
      <c r="E27" s="8">
        <v>9456.7000000000007</v>
      </c>
      <c r="F27" s="11" t="s">
        <v>21</v>
      </c>
      <c r="G27" s="9">
        <f t="shared" si="1"/>
        <v>15792.689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133449.29459999999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23514.22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23514.22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156963.51459999999</v>
      </c>
    </row>
    <row r="36" spans="1:7" s="34" customFormat="1" ht="26.25" customHeight="1" x14ac:dyDescent="0.3">
      <c r="A36" s="75" t="s">
        <v>76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78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62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80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44681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65</v>
      </c>
      <c r="C27" s="14" t="s">
        <v>10</v>
      </c>
      <c r="D27" s="15">
        <v>1.67</v>
      </c>
      <c r="E27" s="8">
        <v>9456.7000000000007</v>
      </c>
      <c r="F27" s="11" t="s">
        <v>21</v>
      </c>
      <c r="G27" s="9">
        <f t="shared" si="1"/>
        <v>15792.689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133449.29459999999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23076.85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23076.85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156526.1446</v>
      </c>
    </row>
    <row r="36" spans="1:7" s="34" customFormat="1" ht="26.25" customHeight="1" x14ac:dyDescent="0.3">
      <c r="A36" s="75" t="s">
        <v>79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81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2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84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44712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65</v>
      </c>
      <c r="C27" s="14" t="s">
        <v>10</v>
      </c>
      <c r="D27" s="15">
        <v>1.67</v>
      </c>
      <c r="E27" s="8">
        <v>9456.7000000000007</v>
      </c>
      <c r="F27" s="11" t="s">
        <v>21</v>
      </c>
      <c r="G27" s="9">
        <f t="shared" si="1"/>
        <v>15792.689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133449.29459999999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37931.760000000002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37931.760000000002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171381.0546</v>
      </c>
    </row>
    <row r="36" spans="1:7" s="34" customFormat="1" ht="26.25" customHeight="1" x14ac:dyDescent="0.3">
      <c r="A36" s="75" t="s">
        <v>85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86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8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88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44742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65</v>
      </c>
      <c r="C27" s="14" t="s">
        <v>10</v>
      </c>
      <c r="D27" s="15">
        <v>1.67</v>
      </c>
      <c r="E27" s="8">
        <v>9456.7000000000007</v>
      </c>
      <c r="F27" s="11" t="s">
        <v>21</v>
      </c>
      <c r="G27" s="9">
        <f t="shared" si="1"/>
        <v>15792.689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133449.29459999999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73115.22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73115.22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206564.51459999999</v>
      </c>
    </row>
    <row r="36" spans="1:7" s="34" customFormat="1" ht="26.25" customHeight="1" x14ac:dyDescent="0.3">
      <c r="A36" s="75" t="s">
        <v>87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92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2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89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44773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90</v>
      </c>
      <c r="C27" s="14" t="s">
        <v>10</v>
      </c>
      <c r="D27" s="15">
        <v>1.74</v>
      </c>
      <c r="E27" s="8">
        <v>9456.7000000000007</v>
      </c>
      <c r="F27" s="11" t="s">
        <v>21</v>
      </c>
      <c r="G27" s="9">
        <f t="shared" si="1"/>
        <v>16454.657999999999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134111.26359999998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20114.990000000002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20114.990000000002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154226.25359999997</v>
      </c>
    </row>
    <row r="36" spans="1:7" s="34" customFormat="1" ht="26.25" customHeight="1" x14ac:dyDescent="0.3">
      <c r="A36" s="75" t="s">
        <v>91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93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2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96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44804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90</v>
      </c>
      <c r="C27" s="14" t="s">
        <v>10</v>
      </c>
      <c r="D27" s="15">
        <v>1.74</v>
      </c>
      <c r="E27" s="8">
        <v>9456.7000000000007</v>
      </c>
      <c r="F27" s="11" t="s">
        <v>21</v>
      </c>
      <c r="G27" s="9">
        <f t="shared" si="1"/>
        <v>16454.657999999999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134111.26359999998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1607.01</v>
      </c>
    </row>
    <row r="32" spans="1:7" s="3" customFormat="1" ht="36.6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f>D32*E32</f>
        <v>52632</v>
      </c>
    </row>
    <row r="33" spans="1:7" s="3" customFormat="1" ht="34.5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f>D33*E33</f>
        <v>37980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92219.010000000009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226330.27359999999</v>
      </c>
    </row>
    <row r="36" spans="1:7" s="34" customFormat="1" ht="26.25" customHeight="1" x14ac:dyDescent="0.3">
      <c r="A36" s="75" t="s">
        <v>97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98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16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99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44834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90</v>
      </c>
      <c r="C27" s="14" t="s">
        <v>10</v>
      </c>
      <c r="D27" s="15">
        <v>1.74</v>
      </c>
      <c r="E27" s="8">
        <v>9456.7000000000007</v>
      </c>
      <c r="F27" s="11" t="s">
        <v>21</v>
      </c>
      <c r="G27" s="9">
        <f t="shared" si="1"/>
        <v>16454.657999999999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134111.26359999998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4265.33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4265.33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138376.59359999996</v>
      </c>
    </row>
    <row r="36" spans="1:7" s="34" customFormat="1" ht="26.25" customHeight="1" x14ac:dyDescent="0.3">
      <c r="A36" s="75" t="s">
        <v>100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101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19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103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44865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90</v>
      </c>
      <c r="C27" s="14" t="s">
        <v>10</v>
      </c>
      <c r="D27" s="15">
        <v>1.74</v>
      </c>
      <c r="E27" s="8">
        <v>9456.7000000000007</v>
      </c>
      <c r="F27" s="11" t="s">
        <v>21</v>
      </c>
      <c r="G27" s="9">
        <f t="shared" si="1"/>
        <v>16454.657999999999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134111.26359999998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0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0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134111.26359999998</v>
      </c>
    </row>
    <row r="36" spans="1:7" s="34" customFormat="1" ht="26.25" customHeight="1" x14ac:dyDescent="0.3">
      <c r="A36" s="75" t="s">
        <v>102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104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2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106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44895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90</v>
      </c>
      <c r="C27" s="14" t="s">
        <v>10</v>
      </c>
      <c r="D27" s="15">
        <v>1.74</v>
      </c>
      <c r="E27" s="8">
        <v>9456.7000000000007</v>
      </c>
      <c r="F27" s="11" t="s">
        <v>21</v>
      </c>
      <c r="G27" s="9">
        <f t="shared" si="1"/>
        <v>16454.657999999999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134111.26359999998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17238.900000000001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17238.900000000001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151350.16359999997</v>
      </c>
    </row>
    <row r="36" spans="1:7" s="34" customFormat="1" ht="26.25" customHeight="1" x14ac:dyDescent="0.3">
      <c r="A36" s="75" t="s">
        <v>105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107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19" zoomScale="85" zoomScaleNormal="85" zoomScaleSheetLayoutView="55" workbookViewId="0">
      <selection activeCell="A38" sqref="A38:G38"/>
    </sheetView>
  </sheetViews>
  <sheetFormatPr defaultRowHeight="15.75" x14ac:dyDescent="0.25"/>
  <cols>
    <col min="1" max="1" width="5.855468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6.5703125" style="16" customWidth="1"/>
    <col min="7" max="7" width="18.7109375" style="1" customWidth="1"/>
    <col min="8" max="8" width="9.140625" style="1" customWidth="1"/>
    <col min="9" max="248" width="9.140625" style="1"/>
    <col min="249" max="249" width="5.85546875" style="1" customWidth="1"/>
    <col min="250" max="250" width="8.140625" style="1" customWidth="1"/>
    <col min="251" max="251" width="48" style="1" customWidth="1"/>
    <col min="252" max="252" width="22.5703125" style="1" customWidth="1"/>
    <col min="253" max="253" width="14.7109375" style="1" customWidth="1"/>
    <col min="254" max="254" width="12.42578125" style="1" customWidth="1"/>
    <col min="255" max="255" width="23.7109375" style="1" customWidth="1"/>
    <col min="256" max="257" width="15.5703125" style="1" customWidth="1"/>
    <col min="258" max="504" width="9.140625" style="1"/>
    <col min="505" max="505" width="5.85546875" style="1" customWidth="1"/>
    <col min="506" max="506" width="8.140625" style="1" customWidth="1"/>
    <col min="507" max="507" width="48" style="1" customWidth="1"/>
    <col min="508" max="508" width="22.5703125" style="1" customWidth="1"/>
    <col min="509" max="509" width="14.7109375" style="1" customWidth="1"/>
    <col min="510" max="510" width="12.42578125" style="1" customWidth="1"/>
    <col min="511" max="511" width="23.7109375" style="1" customWidth="1"/>
    <col min="512" max="513" width="15.5703125" style="1" customWidth="1"/>
    <col min="514" max="760" width="9.140625" style="1"/>
    <col min="761" max="761" width="5.85546875" style="1" customWidth="1"/>
    <col min="762" max="762" width="8.140625" style="1" customWidth="1"/>
    <col min="763" max="763" width="48" style="1" customWidth="1"/>
    <col min="764" max="764" width="22.5703125" style="1" customWidth="1"/>
    <col min="765" max="765" width="14.7109375" style="1" customWidth="1"/>
    <col min="766" max="766" width="12.42578125" style="1" customWidth="1"/>
    <col min="767" max="767" width="23.7109375" style="1" customWidth="1"/>
    <col min="768" max="769" width="15.5703125" style="1" customWidth="1"/>
    <col min="770" max="1016" width="9.140625" style="1"/>
    <col min="1017" max="1017" width="5.85546875" style="1" customWidth="1"/>
    <col min="1018" max="1018" width="8.140625" style="1" customWidth="1"/>
    <col min="1019" max="1019" width="48" style="1" customWidth="1"/>
    <col min="1020" max="1020" width="22.5703125" style="1" customWidth="1"/>
    <col min="1021" max="1021" width="14.7109375" style="1" customWidth="1"/>
    <col min="1022" max="1022" width="12.42578125" style="1" customWidth="1"/>
    <col min="1023" max="1023" width="23.7109375" style="1" customWidth="1"/>
    <col min="1024" max="1025" width="15.5703125" style="1" customWidth="1"/>
    <col min="1026" max="1272" width="9.140625" style="1"/>
    <col min="1273" max="1273" width="5.85546875" style="1" customWidth="1"/>
    <col min="1274" max="1274" width="8.140625" style="1" customWidth="1"/>
    <col min="1275" max="1275" width="48" style="1" customWidth="1"/>
    <col min="1276" max="1276" width="22.5703125" style="1" customWidth="1"/>
    <col min="1277" max="1277" width="14.7109375" style="1" customWidth="1"/>
    <col min="1278" max="1278" width="12.42578125" style="1" customWidth="1"/>
    <col min="1279" max="1279" width="23.7109375" style="1" customWidth="1"/>
    <col min="1280" max="1281" width="15.5703125" style="1" customWidth="1"/>
    <col min="1282" max="1528" width="9.140625" style="1"/>
    <col min="1529" max="1529" width="5.85546875" style="1" customWidth="1"/>
    <col min="1530" max="1530" width="8.140625" style="1" customWidth="1"/>
    <col min="1531" max="1531" width="48" style="1" customWidth="1"/>
    <col min="1532" max="1532" width="22.5703125" style="1" customWidth="1"/>
    <col min="1533" max="1533" width="14.7109375" style="1" customWidth="1"/>
    <col min="1534" max="1534" width="12.42578125" style="1" customWidth="1"/>
    <col min="1535" max="1535" width="23.7109375" style="1" customWidth="1"/>
    <col min="1536" max="1537" width="15.5703125" style="1" customWidth="1"/>
    <col min="1538" max="1784" width="9.140625" style="1"/>
    <col min="1785" max="1785" width="5.85546875" style="1" customWidth="1"/>
    <col min="1786" max="1786" width="8.140625" style="1" customWidth="1"/>
    <col min="1787" max="1787" width="48" style="1" customWidth="1"/>
    <col min="1788" max="1788" width="22.5703125" style="1" customWidth="1"/>
    <col min="1789" max="1789" width="14.7109375" style="1" customWidth="1"/>
    <col min="1790" max="1790" width="12.42578125" style="1" customWidth="1"/>
    <col min="1791" max="1791" width="23.7109375" style="1" customWidth="1"/>
    <col min="1792" max="1793" width="15.5703125" style="1" customWidth="1"/>
    <col min="1794" max="2040" width="9.140625" style="1"/>
    <col min="2041" max="2041" width="5.85546875" style="1" customWidth="1"/>
    <col min="2042" max="2042" width="8.140625" style="1" customWidth="1"/>
    <col min="2043" max="2043" width="48" style="1" customWidth="1"/>
    <col min="2044" max="2044" width="22.5703125" style="1" customWidth="1"/>
    <col min="2045" max="2045" width="14.7109375" style="1" customWidth="1"/>
    <col min="2046" max="2046" width="12.42578125" style="1" customWidth="1"/>
    <col min="2047" max="2047" width="23.7109375" style="1" customWidth="1"/>
    <col min="2048" max="2049" width="15.5703125" style="1" customWidth="1"/>
    <col min="2050" max="2296" width="9.140625" style="1"/>
    <col min="2297" max="2297" width="5.85546875" style="1" customWidth="1"/>
    <col min="2298" max="2298" width="8.140625" style="1" customWidth="1"/>
    <col min="2299" max="2299" width="48" style="1" customWidth="1"/>
    <col min="2300" max="2300" width="22.5703125" style="1" customWidth="1"/>
    <col min="2301" max="2301" width="14.7109375" style="1" customWidth="1"/>
    <col min="2302" max="2302" width="12.42578125" style="1" customWidth="1"/>
    <col min="2303" max="2303" width="23.7109375" style="1" customWidth="1"/>
    <col min="2304" max="2305" width="15.5703125" style="1" customWidth="1"/>
    <col min="2306" max="2552" width="9.140625" style="1"/>
    <col min="2553" max="2553" width="5.85546875" style="1" customWidth="1"/>
    <col min="2554" max="2554" width="8.140625" style="1" customWidth="1"/>
    <col min="2555" max="2555" width="48" style="1" customWidth="1"/>
    <col min="2556" max="2556" width="22.5703125" style="1" customWidth="1"/>
    <col min="2557" max="2557" width="14.7109375" style="1" customWidth="1"/>
    <col min="2558" max="2558" width="12.42578125" style="1" customWidth="1"/>
    <col min="2559" max="2559" width="23.7109375" style="1" customWidth="1"/>
    <col min="2560" max="2561" width="15.5703125" style="1" customWidth="1"/>
    <col min="2562" max="2808" width="9.140625" style="1"/>
    <col min="2809" max="2809" width="5.85546875" style="1" customWidth="1"/>
    <col min="2810" max="2810" width="8.140625" style="1" customWidth="1"/>
    <col min="2811" max="2811" width="48" style="1" customWidth="1"/>
    <col min="2812" max="2812" width="22.5703125" style="1" customWidth="1"/>
    <col min="2813" max="2813" width="14.7109375" style="1" customWidth="1"/>
    <col min="2814" max="2814" width="12.42578125" style="1" customWidth="1"/>
    <col min="2815" max="2815" width="23.7109375" style="1" customWidth="1"/>
    <col min="2816" max="2817" width="15.5703125" style="1" customWidth="1"/>
    <col min="2818" max="3064" width="9.140625" style="1"/>
    <col min="3065" max="3065" width="5.85546875" style="1" customWidth="1"/>
    <col min="3066" max="3066" width="8.140625" style="1" customWidth="1"/>
    <col min="3067" max="3067" width="48" style="1" customWidth="1"/>
    <col min="3068" max="3068" width="22.5703125" style="1" customWidth="1"/>
    <col min="3069" max="3069" width="14.7109375" style="1" customWidth="1"/>
    <col min="3070" max="3070" width="12.42578125" style="1" customWidth="1"/>
    <col min="3071" max="3071" width="23.7109375" style="1" customWidth="1"/>
    <col min="3072" max="3073" width="15.5703125" style="1" customWidth="1"/>
    <col min="3074" max="3320" width="9.140625" style="1"/>
    <col min="3321" max="3321" width="5.85546875" style="1" customWidth="1"/>
    <col min="3322" max="3322" width="8.140625" style="1" customWidth="1"/>
    <col min="3323" max="3323" width="48" style="1" customWidth="1"/>
    <col min="3324" max="3324" width="22.5703125" style="1" customWidth="1"/>
    <col min="3325" max="3325" width="14.7109375" style="1" customWidth="1"/>
    <col min="3326" max="3326" width="12.42578125" style="1" customWidth="1"/>
    <col min="3327" max="3327" width="23.7109375" style="1" customWidth="1"/>
    <col min="3328" max="3329" width="15.5703125" style="1" customWidth="1"/>
    <col min="3330" max="3576" width="9.140625" style="1"/>
    <col min="3577" max="3577" width="5.85546875" style="1" customWidth="1"/>
    <col min="3578" max="3578" width="8.140625" style="1" customWidth="1"/>
    <col min="3579" max="3579" width="48" style="1" customWidth="1"/>
    <col min="3580" max="3580" width="22.5703125" style="1" customWidth="1"/>
    <col min="3581" max="3581" width="14.7109375" style="1" customWidth="1"/>
    <col min="3582" max="3582" width="12.42578125" style="1" customWidth="1"/>
    <col min="3583" max="3583" width="23.7109375" style="1" customWidth="1"/>
    <col min="3584" max="3585" width="15.5703125" style="1" customWidth="1"/>
    <col min="3586" max="3832" width="9.140625" style="1"/>
    <col min="3833" max="3833" width="5.85546875" style="1" customWidth="1"/>
    <col min="3834" max="3834" width="8.140625" style="1" customWidth="1"/>
    <col min="3835" max="3835" width="48" style="1" customWidth="1"/>
    <col min="3836" max="3836" width="22.5703125" style="1" customWidth="1"/>
    <col min="3837" max="3837" width="14.7109375" style="1" customWidth="1"/>
    <col min="3838" max="3838" width="12.42578125" style="1" customWidth="1"/>
    <col min="3839" max="3839" width="23.7109375" style="1" customWidth="1"/>
    <col min="3840" max="3841" width="15.5703125" style="1" customWidth="1"/>
    <col min="3842" max="4088" width="9.140625" style="1"/>
    <col min="4089" max="4089" width="5.85546875" style="1" customWidth="1"/>
    <col min="4090" max="4090" width="8.140625" style="1" customWidth="1"/>
    <col min="4091" max="4091" width="48" style="1" customWidth="1"/>
    <col min="4092" max="4092" width="22.5703125" style="1" customWidth="1"/>
    <col min="4093" max="4093" width="14.7109375" style="1" customWidth="1"/>
    <col min="4094" max="4094" width="12.42578125" style="1" customWidth="1"/>
    <col min="4095" max="4095" width="23.7109375" style="1" customWidth="1"/>
    <col min="4096" max="4097" width="15.5703125" style="1" customWidth="1"/>
    <col min="4098" max="4344" width="9.140625" style="1"/>
    <col min="4345" max="4345" width="5.85546875" style="1" customWidth="1"/>
    <col min="4346" max="4346" width="8.140625" style="1" customWidth="1"/>
    <col min="4347" max="4347" width="48" style="1" customWidth="1"/>
    <col min="4348" max="4348" width="22.5703125" style="1" customWidth="1"/>
    <col min="4349" max="4349" width="14.7109375" style="1" customWidth="1"/>
    <col min="4350" max="4350" width="12.42578125" style="1" customWidth="1"/>
    <col min="4351" max="4351" width="23.7109375" style="1" customWidth="1"/>
    <col min="4352" max="4353" width="15.5703125" style="1" customWidth="1"/>
    <col min="4354" max="4600" width="9.140625" style="1"/>
    <col min="4601" max="4601" width="5.85546875" style="1" customWidth="1"/>
    <col min="4602" max="4602" width="8.140625" style="1" customWidth="1"/>
    <col min="4603" max="4603" width="48" style="1" customWidth="1"/>
    <col min="4604" max="4604" width="22.5703125" style="1" customWidth="1"/>
    <col min="4605" max="4605" width="14.7109375" style="1" customWidth="1"/>
    <col min="4606" max="4606" width="12.42578125" style="1" customWidth="1"/>
    <col min="4607" max="4607" width="23.7109375" style="1" customWidth="1"/>
    <col min="4608" max="4609" width="15.5703125" style="1" customWidth="1"/>
    <col min="4610" max="4856" width="9.140625" style="1"/>
    <col min="4857" max="4857" width="5.85546875" style="1" customWidth="1"/>
    <col min="4858" max="4858" width="8.140625" style="1" customWidth="1"/>
    <col min="4859" max="4859" width="48" style="1" customWidth="1"/>
    <col min="4860" max="4860" width="22.5703125" style="1" customWidth="1"/>
    <col min="4861" max="4861" width="14.7109375" style="1" customWidth="1"/>
    <col min="4862" max="4862" width="12.42578125" style="1" customWidth="1"/>
    <col min="4863" max="4863" width="23.7109375" style="1" customWidth="1"/>
    <col min="4864" max="4865" width="15.5703125" style="1" customWidth="1"/>
    <col min="4866" max="5112" width="9.140625" style="1"/>
    <col min="5113" max="5113" width="5.85546875" style="1" customWidth="1"/>
    <col min="5114" max="5114" width="8.140625" style="1" customWidth="1"/>
    <col min="5115" max="5115" width="48" style="1" customWidth="1"/>
    <col min="5116" max="5116" width="22.5703125" style="1" customWidth="1"/>
    <col min="5117" max="5117" width="14.7109375" style="1" customWidth="1"/>
    <col min="5118" max="5118" width="12.42578125" style="1" customWidth="1"/>
    <col min="5119" max="5119" width="23.7109375" style="1" customWidth="1"/>
    <col min="5120" max="5121" width="15.5703125" style="1" customWidth="1"/>
    <col min="5122" max="5368" width="9.140625" style="1"/>
    <col min="5369" max="5369" width="5.85546875" style="1" customWidth="1"/>
    <col min="5370" max="5370" width="8.140625" style="1" customWidth="1"/>
    <col min="5371" max="5371" width="48" style="1" customWidth="1"/>
    <col min="5372" max="5372" width="22.5703125" style="1" customWidth="1"/>
    <col min="5373" max="5373" width="14.7109375" style="1" customWidth="1"/>
    <col min="5374" max="5374" width="12.42578125" style="1" customWidth="1"/>
    <col min="5375" max="5375" width="23.7109375" style="1" customWidth="1"/>
    <col min="5376" max="5377" width="15.5703125" style="1" customWidth="1"/>
    <col min="5378" max="5624" width="9.140625" style="1"/>
    <col min="5625" max="5625" width="5.85546875" style="1" customWidth="1"/>
    <col min="5626" max="5626" width="8.140625" style="1" customWidth="1"/>
    <col min="5627" max="5627" width="48" style="1" customWidth="1"/>
    <col min="5628" max="5628" width="22.5703125" style="1" customWidth="1"/>
    <col min="5629" max="5629" width="14.7109375" style="1" customWidth="1"/>
    <col min="5630" max="5630" width="12.42578125" style="1" customWidth="1"/>
    <col min="5631" max="5631" width="23.7109375" style="1" customWidth="1"/>
    <col min="5632" max="5633" width="15.5703125" style="1" customWidth="1"/>
    <col min="5634" max="5880" width="9.140625" style="1"/>
    <col min="5881" max="5881" width="5.85546875" style="1" customWidth="1"/>
    <col min="5882" max="5882" width="8.140625" style="1" customWidth="1"/>
    <col min="5883" max="5883" width="48" style="1" customWidth="1"/>
    <col min="5884" max="5884" width="22.5703125" style="1" customWidth="1"/>
    <col min="5885" max="5885" width="14.7109375" style="1" customWidth="1"/>
    <col min="5886" max="5886" width="12.42578125" style="1" customWidth="1"/>
    <col min="5887" max="5887" width="23.7109375" style="1" customWidth="1"/>
    <col min="5888" max="5889" width="15.5703125" style="1" customWidth="1"/>
    <col min="5890" max="6136" width="9.140625" style="1"/>
    <col min="6137" max="6137" width="5.85546875" style="1" customWidth="1"/>
    <col min="6138" max="6138" width="8.140625" style="1" customWidth="1"/>
    <col min="6139" max="6139" width="48" style="1" customWidth="1"/>
    <col min="6140" max="6140" width="22.5703125" style="1" customWidth="1"/>
    <col min="6141" max="6141" width="14.7109375" style="1" customWidth="1"/>
    <col min="6142" max="6142" width="12.42578125" style="1" customWidth="1"/>
    <col min="6143" max="6143" width="23.7109375" style="1" customWidth="1"/>
    <col min="6144" max="6145" width="15.5703125" style="1" customWidth="1"/>
    <col min="6146" max="6392" width="9.140625" style="1"/>
    <col min="6393" max="6393" width="5.85546875" style="1" customWidth="1"/>
    <col min="6394" max="6394" width="8.140625" style="1" customWidth="1"/>
    <col min="6395" max="6395" width="48" style="1" customWidth="1"/>
    <col min="6396" max="6396" width="22.5703125" style="1" customWidth="1"/>
    <col min="6397" max="6397" width="14.7109375" style="1" customWidth="1"/>
    <col min="6398" max="6398" width="12.42578125" style="1" customWidth="1"/>
    <col min="6399" max="6399" width="23.7109375" style="1" customWidth="1"/>
    <col min="6400" max="6401" width="15.5703125" style="1" customWidth="1"/>
    <col min="6402" max="6648" width="9.140625" style="1"/>
    <col min="6649" max="6649" width="5.85546875" style="1" customWidth="1"/>
    <col min="6650" max="6650" width="8.140625" style="1" customWidth="1"/>
    <col min="6651" max="6651" width="48" style="1" customWidth="1"/>
    <col min="6652" max="6652" width="22.5703125" style="1" customWidth="1"/>
    <col min="6653" max="6653" width="14.7109375" style="1" customWidth="1"/>
    <col min="6654" max="6654" width="12.42578125" style="1" customWidth="1"/>
    <col min="6655" max="6655" width="23.7109375" style="1" customWidth="1"/>
    <col min="6656" max="6657" width="15.5703125" style="1" customWidth="1"/>
    <col min="6658" max="6904" width="9.140625" style="1"/>
    <col min="6905" max="6905" width="5.85546875" style="1" customWidth="1"/>
    <col min="6906" max="6906" width="8.140625" style="1" customWidth="1"/>
    <col min="6907" max="6907" width="48" style="1" customWidth="1"/>
    <col min="6908" max="6908" width="22.5703125" style="1" customWidth="1"/>
    <col min="6909" max="6909" width="14.7109375" style="1" customWidth="1"/>
    <col min="6910" max="6910" width="12.42578125" style="1" customWidth="1"/>
    <col min="6911" max="6911" width="23.7109375" style="1" customWidth="1"/>
    <col min="6912" max="6913" width="15.5703125" style="1" customWidth="1"/>
    <col min="6914" max="7160" width="9.140625" style="1"/>
    <col min="7161" max="7161" width="5.85546875" style="1" customWidth="1"/>
    <col min="7162" max="7162" width="8.140625" style="1" customWidth="1"/>
    <col min="7163" max="7163" width="48" style="1" customWidth="1"/>
    <col min="7164" max="7164" width="22.5703125" style="1" customWidth="1"/>
    <col min="7165" max="7165" width="14.7109375" style="1" customWidth="1"/>
    <col min="7166" max="7166" width="12.42578125" style="1" customWidth="1"/>
    <col min="7167" max="7167" width="23.7109375" style="1" customWidth="1"/>
    <col min="7168" max="7169" width="15.5703125" style="1" customWidth="1"/>
    <col min="7170" max="7416" width="9.140625" style="1"/>
    <col min="7417" max="7417" width="5.85546875" style="1" customWidth="1"/>
    <col min="7418" max="7418" width="8.140625" style="1" customWidth="1"/>
    <col min="7419" max="7419" width="48" style="1" customWidth="1"/>
    <col min="7420" max="7420" width="22.5703125" style="1" customWidth="1"/>
    <col min="7421" max="7421" width="14.7109375" style="1" customWidth="1"/>
    <col min="7422" max="7422" width="12.42578125" style="1" customWidth="1"/>
    <col min="7423" max="7423" width="23.7109375" style="1" customWidth="1"/>
    <col min="7424" max="7425" width="15.5703125" style="1" customWidth="1"/>
    <col min="7426" max="7672" width="9.140625" style="1"/>
    <col min="7673" max="7673" width="5.85546875" style="1" customWidth="1"/>
    <col min="7674" max="7674" width="8.140625" style="1" customWidth="1"/>
    <col min="7675" max="7675" width="48" style="1" customWidth="1"/>
    <col min="7676" max="7676" width="22.5703125" style="1" customWidth="1"/>
    <col min="7677" max="7677" width="14.7109375" style="1" customWidth="1"/>
    <col min="7678" max="7678" width="12.42578125" style="1" customWidth="1"/>
    <col min="7679" max="7679" width="23.7109375" style="1" customWidth="1"/>
    <col min="7680" max="7681" width="15.5703125" style="1" customWidth="1"/>
    <col min="7682" max="7928" width="9.140625" style="1"/>
    <col min="7929" max="7929" width="5.85546875" style="1" customWidth="1"/>
    <col min="7930" max="7930" width="8.140625" style="1" customWidth="1"/>
    <col min="7931" max="7931" width="48" style="1" customWidth="1"/>
    <col min="7932" max="7932" width="22.5703125" style="1" customWidth="1"/>
    <col min="7933" max="7933" width="14.7109375" style="1" customWidth="1"/>
    <col min="7934" max="7934" width="12.42578125" style="1" customWidth="1"/>
    <col min="7935" max="7935" width="23.7109375" style="1" customWidth="1"/>
    <col min="7936" max="7937" width="15.5703125" style="1" customWidth="1"/>
    <col min="7938" max="8184" width="9.140625" style="1"/>
    <col min="8185" max="8185" width="5.85546875" style="1" customWidth="1"/>
    <col min="8186" max="8186" width="8.140625" style="1" customWidth="1"/>
    <col min="8187" max="8187" width="48" style="1" customWidth="1"/>
    <col min="8188" max="8188" width="22.5703125" style="1" customWidth="1"/>
    <col min="8189" max="8189" width="14.7109375" style="1" customWidth="1"/>
    <col min="8190" max="8190" width="12.42578125" style="1" customWidth="1"/>
    <col min="8191" max="8191" width="23.7109375" style="1" customWidth="1"/>
    <col min="8192" max="8193" width="15.5703125" style="1" customWidth="1"/>
    <col min="8194" max="8440" width="9.140625" style="1"/>
    <col min="8441" max="8441" width="5.85546875" style="1" customWidth="1"/>
    <col min="8442" max="8442" width="8.140625" style="1" customWidth="1"/>
    <col min="8443" max="8443" width="48" style="1" customWidth="1"/>
    <col min="8444" max="8444" width="22.5703125" style="1" customWidth="1"/>
    <col min="8445" max="8445" width="14.7109375" style="1" customWidth="1"/>
    <col min="8446" max="8446" width="12.42578125" style="1" customWidth="1"/>
    <col min="8447" max="8447" width="23.7109375" style="1" customWidth="1"/>
    <col min="8448" max="8449" width="15.5703125" style="1" customWidth="1"/>
    <col min="8450" max="8696" width="9.140625" style="1"/>
    <col min="8697" max="8697" width="5.85546875" style="1" customWidth="1"/>
    <col min="8698" max="8698" width="8.140625" style="1" customWidth="1"/>
    <col min="8699" max="8699" width="48" style="1" customWidth="1"/>
    <col min="8700" max="8700" width="22.5703125" style="1" customWidth="1"/>
    <col min="8701" max="8701" width="14.7109375" style="1" customWidth="1"/>
    <col min="8702" max="8702" width="12.42578125" style="1" customWidth="1"/>
    <col min="8703" max="8703" width="23.7109375" style="1" customWidth="1"/>
    <col min="8704" max="8705" width="15.5703125" style="1" customWidth="1"/>
    <col min="8706" max="8952" width="9.140625" style="1"/>
    <col min="8953" max="8953" width="5.85546875" style="1" customWidth="1"/>
    <col min="8954" max="8954" width="8.140625" style="1" customWidth="1"/>
    <col min="8955" max="8955" width="48" style="1" customWidth="1"/>
    <col min="8956" max="8956" width="22.5703125" style="1" customWidth="1"/>
    <col min="8957" max="8957" width="14.7109375" style="1" customWidth="1"/>
    <col min="8958" max="8958" width="12.42578125" style="1" customWidth="1"/>
    <col min="8959" max="8959" width="23.7109375" style="1" customWidth="1"/>
    <col min="8960" max="8961" width="15.5703125" style="1" customWidth="1"/>
    <col min="8962" max="9208" width="9.140625" style="1"/>
    <col min="9209" max="9209" width="5.85546875" style="1" customWidth="1"/>
    <col min="9210" max="9210" width="8.140625" style="1" customWidth="1"/>
    <col min="9211" max="9211" width="48" style="1" customWidth="1"/>
    <col min="9212" max="9212" width="22.5703125" style="1" customWidth="1"/>
    <col min="9213" max="9213" width="14.7109375" style="1" customWidth="1"/>
    <col min="9214" max="9214" width="12.42578125" style="1" customWidth="1"/>
    <col min="9215" max="9215" width="23.7109375" style="1" customWidth="1"/>
    <col min="9216" max="9217" width="15.5703125" style="1" customWidth="1"/>
    <col min="9218" max="9464" width="9.140625" style="1"/>
    <col min="9465" max="9465" width="5.85546875" style="1" customWidth="1"/>
    <col min="9466" max="9466" width="8.140625" style="1" customWidth="1"/>
    <col min="9467" max="9467" width="48" style="1" customWidth="1"/>
    <col min="9468" max="9468" width="22.5703125" style="1" customWidth="1"/>
    <col min="9469" max="9469" width="14.7109375" style="1" customWidth="1"/>
    <col min="9470" max="9470" width="12.42578125" style="1" customWidth="1"/>
    <col min="9471" max="9471" width="23.7109375" style="1" customWidth="1"/>
    <col min="9472" max="9473" width="15.5703125" style="1" customWidth="1"/>
    <col min="9474" max="9720" width="9.140625" style="1"/>
    <col min="9721" max="9721" width="5.85546875" style="1" customWidth="1"/>
    <col min="9722" max="9722" width="8.140625" style="1" customWidth="1"/>
    <col min="9723" max="9723" width="48" style="1" customWidth="1"/>
    <col min="9724" max="9724" width="22.5703125" style="1" customWidth="1"/>
    <col min="9725" max="9725" width="14.7109375" style="1" customWidth="1"/>
    <col min="9726" max="9726" width="12.42578125" style="1" customWidth="1"/>
    <col min="9727" max="9727" width="23.7109375" style="1" customWidth="1"/>
    <col min="9728" max="9729" width="15.5703125" style="1" customWidth="1"/>
    <col min="9730" max="9976" width="9.140625" style="1"/>
    <col min="9977" max="9977" width="5.85546875" style="1" customWidth="1"/>
    <col min="9978" max="9978" width="8.140625" style="1" customWidth="1"/>
    <col min="9979" max="9979" width="48" style="1" customWidth="1"/>
    <col min="9980" max="9980" width="22.5703125" style="1" customWidth="1"/>
    <col min="9981" max="9981" width="14.7109375" style="1" customWidth="1"/>
    <col min="9982" max="9982" width="12.42578125" style="1" customWidth="1"/>
    <col min="9983" max="9983" width="23.7109375" style="1" customWidth="1"/>
    <col min="9984" max="9985" width="15.5703125" style="1" customWidth="1"/>
    <col min="9986" max="10232" width="9.140625" style="1"/>
    <col min="10233" max="10233" width="5.85546875" style="1" customWidth="1"/>
    <col min="10234" max="10234" width="8.140625" style="1" customWidth="1"/>
    <col min="10235" max="10235" width="48" style="1" customWidth="1"/>
    <col min="10236" max="10236" width="22.5703125" style="1" customWidth="1"/>
    <col min="10237" max="10237" width="14.7109375" style="1" customWidth="1"/>
    <col min="10238" max="10238" width="12.42578125" style="1" customWidth="1"/>
    <col min="10239" max="10239" width="23.7109375" style="1" customWidth="1"/>
    <col min="10240" max="10241" width="15.5703125" style="1" customWidth="1"/>
    <col min="10242" max="10488" width="9.140625" style="1"/>
    <col min="10489" max="10489" width="5.85546875" style="1" customWidth="1"/>
    <col min="10490" max="10490" width="8.140625" style="1" customWidth="1"/>
    <col min="10491" max="10491" width="48" style="1" customWidth="1"/>
    <col min="10492" max="10492" width="22.5703125" style="1" customWidth="1"/>
    <col min="10493" max="10493" width="14.7109375" style="1" customWidth="1"/>
    <col min="10494" max="10494" width="12.42578125" style="1" customWidth="1"/>
    <col min="10495" max="10495" width="23.7109375" style="1" customWidth="1"/>
    <col min="10496" max="10497" width="15.5703125" style="1" customWidth="1"/>
    <col min="10498" max="10744" width="9.140625" style="1"/>
    <col min="10745" max="10745" width="5.85546875" style="1" customWidth="1"/>
    <col min="10746" max="10746" width="8.140625" style="1" customWidth="1"/>
    <col min="10747" max="10747" width="48" style="1" customWidth="1"/>
    <col min="10748" max="10748" width="22.5703125" style="1" customWidth="1"/>
    <col min="10749" max="10749" width="14.7109375" style="1" customWidth="1"/>
    <col min="10750" max="10750" width="12.42578125" style="1" customWidth="1"/>
    <col min="10751" max="10751" width="23.7109375" style="1" customWidth="1"/>
    <col min="10752" max="10753" width="15.5703125" style="1" customWidth="1"/>
    <col min="10754" max="11000" width="9.140625" style="1"/>
    <col min="11001" max="11001" width="5.85546875" style="1" customWidth="1"/>
    <col min="11002" max="11002" width="8.140625" style="1" customWidth="1"/>
    <col min="11003" max="11003" width="48" style="1" customWidth="1"/>
    <col min="11004" max="11004" width="22.5703125" style="1" customWidth="1"/>
    <col min="11005" max="11005" width="14.7109375" style="1" customWidth="1"/>
    <col min="11006" max="11006" width="12.42578125" style="1" customWidth="1"/>
    <col min="11007" max="11007" width="23.7109375" style="1" customWidth="1"/>
    <col min="11008" max="11009" width="15.5703125" style="1" customWidth="1"/>
    <col min="11010" max="11256" width="9.140625" style="1"/>
    <col min="11257" max="11257" width="5.85546875" style="1" customWidth="1"/>
    <col min="11258" max="11258" width="8.140625" style="1" customWidth="1"/>
    <col min="11259" max="11259" width="48" style="1" customWidth="1"/>
    <col min="11260" max="11260" width="22.5703125" style="1" customWidth="1"/>
    <col min="11261" max="11261" width="14.7109375" style="1" customWidth="1"/>
    <col min="11262" max="11262" width="12.42578125" style="1" customWidth="1"/>
    <col min="11263" max="11263" width="23.7109375" style="1" customWidth="1"/>
    <col min="11264" max="11265" width="15.5703125" style="1" customWidth="1"/>
    <col min="11266" max="11512" width="9.140625" style="1"/>
    <col min="11513" max="11513" width="5.85546875" style="1" customWidth="1"/>
    <col min="11514" max="11514" width="8.140625" style="1" customWidth="1"/>
    <col min="11515" max="11515" width="48" style="1" customWidth="1"/>
    <col min="11516" max="11516" width="22.5703125" style="1" customWidth="1"/>
    <col min="11517" max="11517" width="14.7109375" style="1" customWidth="1"/>
    <col min="11518" max="11518" width="12.42578125" style="1" customWidth="1"/>
    <col min="11519" max="11519" width="23.7109375" style="1" customWidth="1"/>
    <col min="11520" max="11521" width="15.5703125" style="1" customWidth="1"/>
    <col min="11522" max="11768" width="9.140625" style="1"/>
    <col min="11769" max="11769" width="5.85546875" style="1" customWidth="1"/>
    <col min="11770" max="11770" width="8.140625" style="1" customWidth="1"/>
    <col min="11771" max="11771" width="48" style="1" customWidth="1"/>
    <col min="11772" max="11772" width="22.5703125" style="1" customWidth="1"/>
    <col min="11773" max="11773" width="14.7109375" style="1" customWidth="1"/>
    <col min="11774" max="11774" width="12.42578125" style="1" customWidth="1"/>
    <col min="11775" max="11775" width="23.7109375" style="1" customWidth="1"/>
    <col min="11776" max="11777" width="15.5703125" style="1" customWidth="1"/>
    <col min="11778" max="12024" width="9.140625" style="1"/>
    <col min="12025" max="12025" width="5.85546875" style="1" customWidth="1"/>
    <col min="12026" max="12026" width="8.140625" style="1" customWidth="1"/>
    <col min="12027" max="12027" width="48" style="1" customWidth="1"/>
    <col min="12028" max="12028" width="22.5703125" style="1" customWidth="1"/>
    <col min="12029" max="12029" width="14.7109375" style="1" customWidth="1"/>
    <col min="12030" max="12030" width="12.42578125" style="1" customWidth="1"/>
    <col min="12031" max="12031" width="23.7109375" style="1" customWidth="1"/>
    <col min="12032" max="12033" width="15.5703125" style="1" customWidth="1"/>
    <col min="12034" max="12280" width="9.140625" style="1"/>
    <col min="12281" max="12281" width="5.85546875" style="1" customWidth="1"/>
    <col min="12282" max="12282" width="8.140625" style="1" customWidth="1"/>
    <col min="12283" max="12283" width="48" style="1" customWidth="1"/>
    <col min="12284" max="12284" width="22.5703125" style="1" customWidth="1"/>
    <col min="12285" max="12285" width="14.7109375" style="1" customWidth="1"/>
    <col min="12286" max="12286" width="12.42578125" style="1" customWidth="1"/>
    <col min="12287" max="12287" width="23.7109375" style="1" customWidth="1"/>
    <col min="12288" max="12289" width="15.5703125" style="1" customWidth="1"/>
    <col min="12290" max="12536" width="9.140625" style="1"/>
    <col min="12537" max="12537" width="5.85546875" style="1" customWidth="1"/>
    <col min="12538" max="12538" width="8.140625" style="1" customWidth="1"/>
    <col min="12539" max="12539" width="48" style="1" customWidth="1"/>
    <col min="12540" max="12540" width="22.5703125" style="1" customWidth="1"/>
    <col min="12541" max="12541" width="14.7109375" style="1" customWidth="1"/>
    <col min="12542" max="12542" width="12.42578125" style="1" customWidth="1"/>
    <col min="12543" max="12543" width="23.7109375" style="1" customWidth="1"/>
    <col min="12544" max="12545" width="15.5703125" style="1" customWidth="1"/>
    <col min="12546" max="12792" width="9.140625" style="1"/>
    <col min="12793" max="12793" width="5.85546875" style="1" customWidth="1"/>
    <col min="12794" max="12794" width="8.140625" style="1" customWidth="1"/>
    <col min="12795" max="12795" width="48" style="1" customWidth="1"/>
    <col min="12796" max="12796" width="22.5703125" style="1" customWidth="1"/>
    <col min="12797" max="12797" width="14.7109375" style="1" customWidth="1"/>
    <col min="12798" max="12798" width="12.42578125" style="1" customWidth="1"/>
    <col min="12799" max="12799" width="23.7109375" style="1" customWidth="1"/>
    <col min="12800" max="12801" width="15.5703125" style="1" customWidth="1"/>
    <col min="12802" max="13048" width="9.140625" style="1"/>
    <col min="13049" max="13049" width="5.85546875" style="1" customWidth="1"/>
    <col min="13050" max="13050" width="8.140625" style="1" customWidth="1"/>
    <col min="13051" max="13051" width="48" style="1" customWidth="1"/>
    <col min="13052" max="13052" width="22.5703125" style="1" customWidth="1"/>
    <col min="13053" max="13053" width="14.7109375" style="1" customWidth="1"/>
    <col min="13054" max="13054" width="12.42578125" style="1" customWidth="1"/>
    <col min="13055" max="13055" width="23.7109375" style="1" customWidth="1"/>
    <col min="13056" max="13057" width="15.5703125" style="1" customWidth="1"/>
    <col min="13058" max="13304" width="9.140625" style="1"/>
    <col min="13305" max="13305" width="5.85546875" style="1" customWidth="1"/>
    <col min="13306" max="13306" width="8.140625" style="1" customWidth="1"/>
    <col min="13307" max="13307" width="48" style="1" customWidth="1"/>
    <col min="13308" max="13308" width="22.5703125" style="1" customWidth="1"/>
    <col min="13309" max="13309" width="14.7109375" style="1" customWidth="1"/>
    <col min="13310" max="13310" width="12.42578125" style="1" customWidth="1"/>
    <col min="13311" max="13311" width="23.7109375" style="1" customWidth="1"/>
    <col min="13312" max="13313" width="15.5703125" style="1" customWidth="1"/>
    <col min="13314" max="13560" width="9.140625" style="1"/>
    <col min="13561" max="13561" width="5.85546875" style="1" customWidth="1"/>
    <col min="13562" max="13562" width="8.140625" style="1" customWidth="1"/>
    <col min="13563" max="13563" width="48" style="1" customWidth="1"/>
    <col min="13564" max="13564" width="22.5703125" style="1" customWidth="1"/>
    <col min="13565" max="13565" width="14.7109375" style="1" customWidth="1"/>
    <col min="13566" max="13566" width="12.42578125" style="1" customWidth="1"/>
    <col min="13567" max="13567" width="23.7109375" style="1" customWidth="1"/>
    <col min="13568" max="13569" width="15.5703125" style="1" customWidth="1"/>
    <col min="13570" max="13816" width="9.140625" style="1"/>
    <col min="13817" max="13817" width="5.85546875" style="1" customWidth="1"/>
    <col min="13818" max="13818" width="8.140625" style="1" customWidth="1"/>
    <col min="13819" max="13819" width="48" style="1" customWidth="1"/>
    <col min="13820" max="13820" width="22.5703125" style="1" customWidth="1"/>
    <col min="13821" max="13821" width="14.7109375" style="1" customWidth="1"/>
    <col min="13822" max="13822" width="12.42578125" style="1" customWidth="1"/>
    <col min="13823" max="13823" width="23.7109375" style="1" customWidth="1"/>
    <col min="13824" max="13825" width="15.5703125" style="1" customWidth="1"/>
    <col min="13826" max="14072" width="9.140625" style="1"/>
    <col min="14073" max="14073" width="5.85546875" style="1" customWidth="1"/>
    <col min="14074" max="14074" width="8.140625" style="1" customWidth="1"/>
    <col min="14075" max="14075" width="48" style="1" customWidth="1"/>
    <col min="14076" max="14076" width="22.5703125" style="1" customWidth="1"/>
    <col min="14077" max="14077" width="14.7109375" style="1" customWidth="1"/>
    <col min="14078" max="14078" width="12.42578125" style="1" customWidth="1"/>
    <col min="14079" max="14079" width="23.7109375" style="1" customWidth="1"/>
    <col min="14080" max="14081" width="15.5703125" style="1" customWidth="1"/>
    <col min="14082" max="14328" width="9.140625" style="1"/>
    <col min="14329" max="14329" width="5.85546875" style="1" customWidth="1"/>
    <col min="14330" max="14330" width="8.140625" style="1" customWidth="1"/>
    <col min="14331" max="14331" width="48" style="1" customWidth="1"/>
    <col min="14332" max="14332" width="22.5703125" style="1" customWidth="1"/>
    <col min="14333" max="14333" width="14.7109375" style="1" customWidth="1"/>
    <col min="14334" max="14334" width="12.42578125" style="1" customWidth="1"/>
    <col min="14335" max="14335" width="23.7109375" style="1" customWidth="1"/>
    <col min="14336" max="14337" width="15.5703125" style="1" customWidth="1"/>
    <col min="14338" max="14584" width="9.140625" style="1"/>
    <col min="14585" max="14585" width="5.85546875" style="1" customWidth="1"/>
    <col min="14586" max="14586" width="8.140625" style="1" customWidth="1"/>
    <col min="14587" max="14587" width="48" style="1" customWidth="1"/>
    <col min="14588" max="14588" width="22.5703125" style="1" customWidth="1"/>
    <col min="14589" max="14589" width="14.7109375" style="1" customWidth="1"/>
    <col min="14590" max="14590" width="12.42578125" style="1" customWidth="1"/>
    <col min="14591" max="14591" width="23.7109375" style="1" customWidth="1"/>
    <col min="14592" max="14593" width="15.5703125" style="1" customWidth="1"/>
    <col min="14594" max="14840" width="9.140625" style="1"/>
    <col min="14841" max="14841" width="5.85546875" style="1" customWidth="1"/>
    <col min="14842" max="14842" width="8.140625" style="1" customWidth="1"/>
    <col min="14843" max="14843" width="48" style="1" customWidth="1"/>
    <col min="14844" max="14844" width="22.5703125" style="1" customWidth="1"/>
    <col min="14845" max="14845" width="14.7109375" style="1" customWidth="1"/>
    <col min="14846" max="14846" width="12.42578125" style="1" customWidth="1"/>
    <col min="14847" max="14847" width="23.7109375" style="1" customWidth="1"/>
    <col min="14848" max="14849" width="15.5703125" style="1" customWidth="1"/>
    <col min="14850" max="15096" width="9.140625" style="1"/>
    <col min="15097" max="15097" width="5.85546875" style="1" customWidth="1"/>
    <col min="15098" max="15098" width="8.140625" style="1" customWidth="1"/>
    <col min="15099" max="15099" width="48" style="1" customWidth="1"/>
    <col min="15100" max="15100" width="22.5703125" style="1" customWidth="1"/>
    <col min="15101" max="15101" width="14.7109375" style="1" customWidth="1"/>
    <col min="15102" max="15102" width="12.42578125" style="1" customWidth="1"/>
    <col min="15103" max="15103" width="23.7109375" style="1" customWidth="1"/>
    <col min="15104" max="15105" width="15.5703125" style="1" customWidth="1"/>
    <col min="15106" max="15352" width="9.140625" style="1"/>
    <col min="15353" max="15353" width="5.85546875" style="1" customWidth="1"/>
    <col min="15354" max="15354" width="8.140625" style="1" customWidth="1"/>
    <col min="15355" max="15355" width="48" style="1" customWidth="1"/>
    <col min="15356" max="15356" width="22.5703125" style="1" customWidth="1"/>
    <col min="15357" max="15357" width="14.7109375" style="1" customWidth="1"/>
    <col min="15358" max="15358" width="12.42578125" style="1" customWidth="1"/>
    <col min="15359" max="15359" width="23.7109375" style="1" customWidth="1"/>
    <col min="15360" max="15361" width="15.5703125" style="1" customWidth="1"/>
    <col min="15362" max="15608" width="9.140625" style="1"/>
    <col min="15609" max="15609" width="5.85546875" style="1" customWidth="1"/>
    <col min="15610" max="15610" width="8.140625" style="1" customWidth="1"/>
    <col min="15611" max="15611" width="48" style="1" customWidth="1"/>
    <col min="15612" max="15612" width="22.5703125" style="1" customWidth="1"/>
    <col min="15613" max="15613" width="14.7109375" style="1" customWidth="1"/>
    <col min="15614" max="15614" width="12.42578125" style="1" customWidth="1"/>
    <col min="15615" max="15615" width="23.7109375" style="1" customWidth="1"/>
    <col min="15616" max="15617" width="15.5703125" style="1" customWidth="1"/>
    <col min="15618" max="15864" width="9.140625" style="1"/>
    <col min="15865" max="15865" width="5.85546875" style="1" customWidth="1"/>
    <col min="15866" max="15866" width="8.140625" style="1" customWidth="1"/>
    <col min="15867" max="15867" width="48" style="1" customWidth="1"/>
    <col min="15868" max="15868" width="22.5703125" style="1" customWidth="1"/>
    <col min="15869" max="15869" width="14.7109375" style="1" customWidth="1"/>
    <col min="15870" max="15870" width="12.42578125" style="1" customWidth="1"/>
    <col min="15871" max="15871" width="23.7109375" style="1" customWidth="1"/>
    <col min="15872" max="15873" width="15.5703125" style="1" customWidth="1"/>
    <col min="15874" max="16120" width="9.140625" style="1"/>
    <col min="16121" max="16121" width="5.85546875" style="1" customWidth="1"/>
    <col min="16122" max="16122" width="8.140625" style="1" customWidth="1"/>
    <col min="16123" max="16123" width="48" style="1" customWidth="1"/>
    <col min="16124" max="16124" width="22.5703125" style="1" customWidth="1"/>
    <col min="16125" max="16125" width="14.7109375" style="1" customWidth="1"/>
    <col min="16126" max="16126" width="12.42578125" style="1" customWidth="1"/>
    <col min="16127" max="16127" width="23.7109375" style="1" customWidth="1"/>
    <col min="16128" max="16129" width="15.5703125" style="1" customWidth="1"/>
    <col min="16130" max="16376" width="9.140625" style="1"/>
    <col min="16377" max="16384" width="8.85546875" style="1" customWidth="1"/>
  </cols>
  <sheetData>
    <row r="1" spans="1:7" s="27" customFormat="1" x14ac:dyDescent="0.25">
      <c r="F1" s="2"/>
    </row>
    <row r="2" spans="1:7" s="30" customFormat="1" ht="42" customHeight="1" x14ac:dyDescent="0.25">
      <c r="B2" s="67" t="s">
        <v>110</v>
      </c>
      <c r="C2" s="67"/>
      <c r="D2" s="67"/>
      <c r="E2" s="67"/>
      <c r="F2" s="67"/>
      <c r="G2" s="67"/>
    </row>
    <row r="3" spans="1:7" s="33" customFormat="1" ht="21" customHeight="1" x14ac:dyDescent="0.25">
      <c r="A3" s="31"/>
      <c r="B3" s="32" t="s">
        <v>50</v>
      </c>
      <c r="C3" s="31"/>
      <c r="D3" s="31"/>
      <c r="E3" s="31"/>
      <c r="F3" s="31"/>
      <c r="G3" s="57">
        <v>44926</v>
      </c>
    </row>
    <row r="4" spans="1:7" s="29" customFormat="1" ht="21" customHeight="1" x14ac:dyDescent="0.25">
      <c r="A4" s="28"/>
      <c r="B4" s="28"/>
      <c r="C4" s="28"/>
      <c r="D4" s="28"/>
      <c r="E4" s="28"/>
      <c r="F4" s="28"/>
      <c r="G4" s="28"/>
    </row>
    <row r="5" spans="1:7" s="27" customFormat="1" ht="92.25" customHeight="1" x14ac:dyDescent="0.3">
      <c r="A5" s="68" t="s">
        <v>83</v>
      </c>
      <c r="B5" s="66"/>
      <c r="C5" s="66"/>
      <c r="D5" s="66"/>
      <c r="E5" s="66"/>
      <c r="F5" s="66"/>
      <c r="G5" s="66"/>
    </row>
    <row r="6" spans="1:7" s="27" customFormat="1" ht="63" customHeight="1" x14ac:dyDescent="0.3">
      <c r="A6" s="69" t="s">
        <v>57</v>
      </c>
      <c r="B6" s="70"/>
      <c r="C6" s="70"/>
      <c r="D6" s="70"/>
      <c r="E6" s="70"/>
      <c r="F6" s="70"/>
      <c r="G6" s="70"/>
    </row>
    <row r="7" spans="1:7" ht="37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6" t="s">
        <v>5</v>
      </c>
    </row>
    <row r="8" spans="1:7" ht="52.5" customHeight="1" x14ac:dyDescent="0.25">
      <c r="A8" s="4">
        <v>1</v>
      </c>
      <c r="B8" s="7" t="s">
        <v>9</v>
      </c>
      <c r="C8" s="4" t="s">
        <v>10</v>
      </c>
      <c r="D8" s="8">
        <v>0.34</v>
      </c>
      <c r="E8" s="8">
        <v>9456.7000000000007</v>
      </c>
      <c r="F8" s="5" t="s">
        <v>11</v>
      </c>
      <c r="G8" s="9">
        <f>D8*E8</f>
        <v>3215.2780000000007</v>
      </c>
    </row>
    <row r="9" spans="1:7" ht="51.75" customHeight="1" x14ac:dyDescent="0.25">
      <c r="A9" s="4">
        <f t="shared" ref="A9:A27" si="0">A8+1</f>
        <v>2</v>
      </c>
      <c r="B9" s="19" t="s">
        <v>44</v>
      </c>
      <c r="C9" s="4" t="s">
        <v>10</v>
      </c>
      <c r="D9" s="8">
        <v>0.08</v>
      </c>
      <c r="E9" s="8">
        <v>9456.7000000000007</v>
      </c>
      <c r="F9" s="5" t="s">
        <v>11</v>
      </c>
      <c r="G9" s="9">
        <f t="shared" ref="G9:G27" si="1">D9*E9</f>
        <v>756.53600000000006</v>
      </c>
    </row>
    <row r="10" spans="1:7" ht="47.25" x14ac:dyDescent="0.25">
      <c r="A10" s="4">
        <f t="shared" si="0"/>
        <v>3</v>
      </c>
      <c r="B10" s="7" t="s">
        <v>13</v>
      </c>
      <c r="C10" s="4" t="s">
        <v>12</v>
      </c>
      <c r="D10" s="8">
        <v>0.17</v>
      </c>
      <c r="E10" s="8">
        <v>9456.7000000000007</v>
      </c>
      <c r="F10" s="5" t="s">
        <v>11</v>
      </c>
      <c r="G10" s="9">
        <f t="shared" si="1"/>
        <v>1607.6390000000004</v>
      </c>
    </row>
    <row r="11" spans="1:7" ht="54.75" customHeight="1" x14ac:dyDescent="0.25">
      <c r="A11" s="4">
        <f t="shared" si="0"/>
        <v>4</v>
      </c>
      <c r="B11" s="7" t="s">
        <v>14</v>
      </c>
      <c r="C11" s="4" t="s">
        <v>15</v>
      </c>
      <c r="D11" s="8">
        <v>7.0000000000000007E-2</v>
      </c>
      <c r="E11" s="8">
        <v>9456.7000000000007</v>
      </c>
      <c r="F11" s="5" t="s">
        <v>11</v>
      </c>
      <c r="G11" s="9">
        <f t="shared" si="1"/>
        <v>661.96900000000016</v>
      </c>
    </row>
    <row r="12" spans="1:7" ht="78.75" x14ac:dyDescent="0.25">
      <c r="A12" s="4">
        <f t="shared" si="0"/>
        <v>5</v>
      </c>
      <c r="B12" s="7" t="s">
        <v>16</v>
      </c>
      <c r="C12" s="4" t="s">
        <v>17</v>
      </c>
      <c r="D12" s="8">
        <v>0.04</v>
      </c>
      <c r="E12" s="8">
        <v>9456.7000000000007</v>
      </c>
      <c r="F12" s="5" t="s">
        <v>11</v>
      </c>
      <c r="G12" s="9">
        <f t="shared" si="1"/>
        <v>378.26800000000003</v>
      </c>
    </row>
    <row r="13" spans="1:7" ht="63" x14ac:dyDescent="0.25">
      <c r="A13" s="4">
        <f t="shared" si="0"/>
        <v>6</v>
      </c>
      <c r="B13" s="7" t="s">
        <v>19</v>
      </c>
      <c r="C13" s="4" t="s">
        <v>20</v>
      </c>
      <c r="D13" s="8">
        <v>0.21</v>
      </c>
      <c r="E13" s="8">
        <v>9456.7000000000007</v>
      </c>
      <c r="F13" s="5" t="s">
        <v>11</v>
      </c>
      <c r="G13" s="9">
        <f t="shared" si="1"/>
        <v>1985.9070000000002</v>
      </c>
    </row>
    <row r="14" spans="1:7" ht="47.25" x14ac:dyDescent="0.25">
      <c r="A14" s="4">
        <f t="shared" si="0"/>
        <v>7</v>
      </c>
      <c r="B14" s="19" t="s">
        <v>45</v>
      </c>
      <c r="C14" s="4" t="s">
        <v>22</v>
      </c>
      <c r="D14" s="8">
        <v>0.19</v>
      </c>
      <c r="E14" s="8">
        <v>9456.7000000000007</v>
      </c>
      <c r="F14" s="5" t="s">
        <v>11</v>
      </c>
      <c r="G14" s="9">
        <f t="shared" si="1"/>
        <v>1796.7730000000001</v>
      </c>
    </row>
    <row r="15" spans="1:7" ht="55.5" customHeight="1" x14ac:dyDescent="0.25">
      <c r="A15" s="4">
        <f t="shared" si="0"/>
        <v>8</v>
      </c>
      <c r="B15" s="7" t="s">
        <v>23</v>
      </c>
      <c r="C15" s="4" t="s">
        <v>22</v>
      </c>
      <c r="D15" s="8">
        <v>0.2</v>
      </c>
      <c r="E15" s="8">
        <v>9456.7000000000007</v>
      </c>
      <c r="F15" s="5" t="s">
        <v>11</v>
      </c>
      <c r="G15" s="9">
        <f t="shared" si="1"/>
        <v>1891.3400000000001</v>
      </c>
    </row>
    <row r="16" spans="1:7" ht="33" customHeight="1" x14ac:dyDescent="0.25">
      <c r="A16" s="4">
        <f t="shared" si="0"/>
        <v>9</v>
      </c>
      <c r="B16" s="7" t="s">
        <v>24</v>
      </c>
      <c r="C16" s="4" t="s">
        <v>10</v>
      </c>
      <c r="D16" s="8">
        <v>0.54</v>
      </c>
      <c r="E16" s="8">
        <v>9456.7000000000007</v>
      </c>
      <c r="F16" s="11" t="s">
        <v>46</v>
      </c>
      <c r="G16" s="9">
        <f t="shared" si="1"/>
        <v>5106.6180000000004</v>
      </c>
    </row>
    <row r="17" spans="1:7" ht="33" customHeight="1" x14ac:dyDescent="0.25">
      <c r="A17" s="4">
        <f t="shared" si="0"/>
        <v>10</v>
      </c>
      <c r="B17" s="7" t="s">
        <v>25</v>
      </c>
      <c r="C17" s="4" t="s">
        <v>10</v>
      </c>
      <c r="D17" s="8">
        <v>0.46</v>
      </c>
      <c r="E17" s="8">
        <v>9456.7000000000007</v>
      </c>
      <c r="F17" s="11" t="s">
        <v>46</v>
      </c>
      <c r="G17" s="9">
        <f t="shared" si="1"/>
        <v>4350.0820000000003</v>
      </c>
    </row>
    <row r="18" spans="1:7" ht="41.25" customHeight="1" x14ac:dyDescent="0.25">
      <c r="A18" s="4">
        <f t="shared" si="0"/>
        <v>11</v>
      </c>
      <c r="B18" s="7" t="s">
        <v>26</v>
      </c>
      <c r="C18" s="4" t="s">
        <v>22</v>
      </c>
      <c r="D18" s="8">
        <v>0.05</v>
      </c>
      <c r="E18" s="8">
        <v>9456.7000000000007</v>
      </c>
      <c r="F18" s="5" t="s">
        <v>27</v>
      </c>
      <c r="G18" s="9">
        <f t="shared" si="1"/>
        <v>472.83500000000004</v>
      </c>
    </row>
    <row r="19" spans="1:7" ht="81.599999999999994" customHeight="1" x14ac:dyDescent="0.25">
      <c r="A19" s="4">
        <f t="shared" si="0"/>
        <v>12</v>
      </c>
      <c r="B19" s="7" t="s">
        <v>28</v>
      </c>
      <c r="C19" s="4" t="s">
        <v>22</v>
      </c>
      <c r="D19" s="8">
        <v>0.08</v>
      </c>
      <c r="E19" s="8">
        <v>9456.7000000000007</v>
      </c>
      <c r="F19" s="5" t="s">
        <v>58</v>
      </c>
      <c r="G19" s="9">
        <f t="shared" si="1"/>
        <v>756.53600000000006</v>
      </c>
    </row>
    <row r="20" spans="1:7" ht="31.5" x14ac:dyDescent="0.25">
      <c r="A20" s="4">
        <f t="shared" si="0"/>
        <v>13</v>
      </c>
      <c r="B20" s="7" t="s">
        <v>29</v>
      </c>
      <c r="C20" s="4" t="s">
        <v>30</v>
      </c>
      <c r="D20" s="8">
        <v>0.42</v>
      </c>
      <c r="E20" s="8">
        <v>9456.7000000000007</v>
      </c>
      <c r="F20" s="5" t="s">
        <v>18</v>
      </c>
      <c r="G20" s="9">
        <f t="shared" si="1"/>
        <v>3971.8140000000003</v>
      </c>
    </row>
    <row r="21" spans="1:7" ht="31.5" x14ac:dyDescent="0.25">
      <c r="A21" s="4">
        <f t="shared" si="0"/>
        <v>14</v>
      </c>
      <c r="B21" s="20" t="s">
        <v>43</v>
      </c>
      <c r="C21" s="4" t="s">
        <v>31</v>
      </c>
      <c r="D21" s="8">
        <v>1.35</v>
      </c>
      <c r="E21" s="8">
        <v>9456.7000000000007</v>
      </c>
      <c r="F21" s="11" t="s">
        <v>46</v>
      </c>
      <c r="G21" s="9">
        <f>D21*E21</f>
        <v>12766.545000000002</v>
      </c>
    </row>
    <row r="22" spans="1:7" ht="47.25" x14ac:dyDescent="0.25">
      <c r="A22" s="4">
        <f t="shared" si="0"/>
        <v>15</v>
      </c>
      <c r="B22" s="20" t="s">
        <v>61</v>
      </c>
      <c r="C22" s="4" t="s">
        <v>32</v>
      </c>
      <c r="D22" s="8">
        <v>2.39</v>
      </c>
      <c r="E22" s="8">
        <v>9456.7000000000007</v>
      </c>
      <c r="F22" s="5" t="s">
        <v>33</v>
      </c>
      <c r="G22" s="9">
        <f>D22*E22</f>
        <v>22601.513000000003</v>
      </c>
    </row>
    <row r="23" spans="1:7" ht="31.5" x14ac:dyDescent="0.25">
      <c r="A23" s="4">
        <f>A22+1</f>
        <v>16</v>
      </c>
      <c r="B23" s="12" t="s">
        <v>34</v>
      </c>
      <c r="C23" s="13" t="s">
        <v>35</v>
      </c>
      <c r="D23" s="8">
        <f>6095.96*1.04</f>
        <v>6339.7984000000006</v>
      </c>
      <c r="E23" s="8">
        <v>4</v>
      </c>
      <c r="F23" s="11" t="s">
        <v>46</v>
      </c>
      <c r="G23" s="9">
        <f t="shared" si="1"/>
        <v>25359.193600000002</v>
      </c>
    </row>
    <row r="24" spans="1:7" x14ac:dyDescent="0.25">
      <c r="A24" s="4">
        <f t="shared" si="0"/>
        <v>17</v>
      </c>
      <c r="B24" s="12" t="s">
        <v>36</v>
      </c>
      <c r="C24" s="13" t="s">
        <v>10</v>
      </c>
      <c r="D24" s="8">
        <v>1.71</v>
      </c>
      <c r="E24" s="8">
        <v>9456.7000000000007</v>
      </c>
      <c r="F24" s="11" t="s">
        <v>46</v>
      </c>
      <c r="G24" s="9">
        <f t="shared" si="1"/>
        <v>16170.957</v>
      </c>
    </row>
    <row r="25" spans="1:7" x14ac:dyDescent="0.25">
      <c r="A25" s="4">
        <f t="shared" si="0"/>
        <v>18</v>
      </c>
      <c r="B25" s="12" t="s">
        <v>37</v>
      </c>
      <c r="C25" s="13" t="s">
        <v>38</v>
      </c>
      <c r="D25" s="8">
        <v>0.14000000000000001</v>
      </c>
      <c r="E25" s="8">
        <v>9456.7000000000007</v>
      </c>
      <c r="F25" s="11" t="s">
        <v>46</v>
      </c>
      <c r="G25" s="9">
        <f t="shared" si="1"/>
        <v>1323.9380000000003</v>
      </c>
    </row>
    <row r="26" spans="1:7" ht="33.75" customHeight="1" x14ac:dyDescent="0.25">
      <c r="A26" s="4">
        <f t="shared" si="0"/>
        <v>19</v>
      </c>
      <c r="B26" s="18" t="s">
        <v>39</v>
      </c>
      <c r="C26" s="10" t="s">
        <v>10</v>
      </c>
      <c r="D26" s="8">
        <v>1.32</v>
      </c>
      <c r="E26" s="8">
        <v>9456.7000000000007</v>
      </c>
      <c r="F26" s="11" t="s">
        <v>46</v>
      </c>
      <c r="G26" s="9">
        <f t="shared" si="1"/>
        <v>12482.844000000001</v>
      </c>
    </row>
    <row r="27" spans="1:7" s="3" customFormat="1" ht="63" x14ac:dyDescent="0.25">
      <c r="A27" s="17">
        <f t="shared" si="0"/>
        <v>20</v>
      </c>
      <c r="B27" s="19" t="s">
        <v>109</v>
      </c>
      <c r="C27" s="14" t="s">
        <v>10</v>
      </c>
      <c r="D27" s="15">
        <v>1.89</v>
      </c>
      <c r="E27" s="8">
        <v>9456.7000000000007</v>
      </c>
      <c r="F27" s="11" t="s">
        <v>21</v>
      </c>
      <c r="G27" s="9">
        <f t="shared" si="1"/>
        <v>17873.163</v>
      </c>
    </row>
    <row r="28" spans="1:7" s="21" customFormat="1" x14ac:dyDescent="0.25">
      <c r="A28" s="71" t="s">
        <v>42</v>
      </c>
      <c r="B28" s="72"/>
      <c r="C28" s="71"/>
      <c r="D28" s="71"/>
      <c r="E28" s="71"/>
      <c r="F28" s="71"/>
      <c r="G28" s="58">
        <f>SUM(G8:G27)+0.02</f>
        <v>135529.76859999998</v>
      </c>
    </row>
    <row r="29" spans="1:7" s="3" customFormat="1" x14ac:dyDescent="0.25">
      <c r="A29" s="73" t="s">
        <v>41</v>
      </c>
      <c r="B29" s="73"/>
      <c r="C29" s="73"/>
      <c r="D29" s="73"/>
      <c r="E29" s="73"/>
      <c r="F29" s="73"/>
      <c r="G29" s="73"/>
    </row>
    <row r="30" spans="1:7" s="3" customFormat="1" ht="4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47</v>
      </c>
      <c r="G30" s="22" t="s">
        <v>5</v>
      </c>
    </row>
    <row r="31" spans="1:7" s="3" customFormat="1" ht="28.15" customHeight="1" x14ac:dyDescent="0.25">
      <c r="A31" s="22">
        <v>1</v>
      </c>
      <c r="B31" s="24" t="s">
        <v>41</v>
      </c>
      <c r="C31" s="25"/>
      <c r="D31" s="15"/>
      <c r="E31" s="22"/>
      <c r="F31" s="23" t="s">
        <v>59</v>
      </c>
      <c r="G31" s="59">
        <v>17129.89</v>
      </c>
    </row>
    <row r="32" spans="1:7" s="3" customFormat="1" ht="36.6" hidden="1" customHeight="1" x14ac:dyDescent="0.25">
      <c r="A32" s="22">
        <v>2</v>
      </c>
      <c r="B32" s="19" t="s">
        <v>6</v>
      </c>
      <c r="C32" s="22" t="s">
        <v>7</v>
      </c>
      <c r="D32" s="15">
        <v>14.62</v>
      </c>
      <c r="E32" s="15">
        <v>3600</v>
      </c>
      <c r="F32" s="23" t="s">
        <v>60</v>
      </c>
      <c r="G32" s="59">
        <v>0</v>
      </c>
    </row>
    <row r="33" spans="1:7" s="3" customFormat="1" ht="34.5" hidden="1" customHeight="1" x14ac:dyDescent="0.25">
      <c r="A33" s="22">
        <f>A32+1</f>
        <v>3</v>
      </c>
      <c r="B33" s="19" t="s">
        <v>8</v>
      </c>
      <c r="C33" s="22" t="s">
        <v>7</v>
      </c>
      <c r="D33" s="15">
        <v>10.55</v>
      </c>
      <c r="E33" s="15">
        <v>3600</v>
      </c>
      <c r="F33" s="23" t="s">
        <v>60</v>
      </c>
      <c r="G33" s="59">
        <v>0</v>
      </c>
    </row>
    <row r="34" spans="1:7" s="26" customFormat="1" x14ac:dyDescent="0.25">
      <c r="A34" s="74" t="s">
        <v>42</v>
      </c>
      <c r="B34" s="74"/>
      <c r="C34" s="74"/>
      <c r="D34" s="74"/>
      <c r="E34" s="74"/>
      <c r="F34" s="74"/>
      <c r="G34" s="60">
        <f>SUM(G31:G33)</f>
        <v>17129.89</v>
      </c>
    </row>
    <row r="35" spans="1:7" s="21" customFormat="1" x14ac:dyDescent="0.25">
      <c r="A35" s="71" t="s">
        <v>48</v>
      </c>
      <c r="B35" s="71"/>
      <c r="C35" s="71"/>
      <c r="D35" s="71"/>
      <c r="E35" s="71"/>
      <c r="F35" s="71"/>
      <c r="G35" s="56">
        <f>G34+G28</f>
        <v>152659.65859999997</v>
      </c>
    </row>
    <row r="36" spans="1:7" s="34" customFormat="1" ht="26.25" customHeight="1" x14ac:dyDescent="0.3">
      <c r="A36" s="75" t="s">
        <v>108</v>
      </c>
      <c r="B36" s="76"/>
      <c r="C36" s="76"/>
      <c r="D36" s="76"/>
      <c r="E36" s="76"/>
      <c r="F36" s="76"/>
      <c r="G36" s="76"/>
    </row>
    <row r="37" spans="1:7" s="34" customFormat="1" ht="22.5" customHeight="1" x14ac:dyDescent="0.3">
      <c r="A37" s="75" t="s">
        <v>113</v>
      </c>
      <c r="B37" s="66"/>
      <c r="C37" s="66"/>
      <c r="D37" s="66"/>
      <c r="E37" s="66"/>
      <c r="F37" s="66"/>
      <c r="G37" s="66"/>
    </row>
    <row r="38" spans="1:7" s="34" customFormat="1" ht="21.75" customHeight="1" x14ac:dyDescent="0.3">
      <c r="A38" s="65" t="s">
        <v>51</v>
      </c>
      <c r="B38" s="66"/>
      <c r="C38" s="66"/>
      <c r="D38" s="66"/>
      <c r="E38" s="66"/>
      <c r="F38" s="66"/>
      <c r="G38" s="66"/>
    </row>
    <row r="39" spans="1:7" s="34" customFormat="1" ht="23.25" customHeight="1" x14ac:dyDescent="0.3">
      <c r="A39" s="65" t="s">
        <v>52</v>
      </c>
      <c r="B39" s="66"/>
      <c r="C39" s="66"/>
      <c r="D39" s="66"/>
      <c r="E39" s="66"/>
      <c r="F39" s="66"/>
      <c r="G39" s="66"/>
    </row>
    <row r="40" spans="1:7" s="34" customFormat="1" ht="24" customHeight="1" x14ac:dyDescent="0.3">
      <c r="A40" s="65" t="s">
        <v>53</v>
      </c>
      <c r="B40" s="66"/>
      <c r="C40" s="66"/>
      <c r="D40" s="66"/>
      <c r="E40" s="66"/>
      <c r="F40" s="66"/>
      <c r="G40" s="66"/>
    </row>
    <row r="41" spans="1:7" s="34" customFormat="1" x14ac:dyDescent="0.25">
      <c r="C41" s="34" t="s">
        <v>54</v>
      </c>
      <c r="F41" s="35"/>
      <c r="G41" s="36"/>
    </row>
    <row r="42" spans="1:7" s="34" customFormat="1" x14ac:dyDescent="0.25">
      <c r="F42" s="35"/>
      <c r="G42" s="36"/>
    </row>
    <row r="43" spans="1:7" s="34" customFormat="1" x14ac:dyDescent="0.25">
      <c r="B43" s="34" t="s">
        <v>55</v>
      </c>
      <c r="C43" s="34" t="s">
        <v>63</v>
      </c>
      <c r="F43" s="37"/>
      <c r="G43" s="36"/>
    </row>
    <row r="44" spans="1:7" s="34" customFormat="1" x14ac:dyDescent="0.25">
      <c r="F44" s="35"/>
      <c r="G44" s="36"/>
    </row>
    <row r="45" spans="1:7" s="34" customFormat="1" x14ac:dyDescent="0.25">
      <c r="B45" s="34" t="s">
        <v>56</v>
      </c>
      <c r="C45" s="34" t="s">
        <v>82</v>
      </c>
      <c r="F45" s="37"/>
      <c r="G45" s="36"/>
    </row>
  </sheetData>
  <mergeCells count="12">
    <mergeCell ref="A40:G40"/>
    <mergeCell ref="B2:G2"/>
    <mergeCell ref="A5:G5"/>
    <mergeCell ref="A6:G6"/>
    <mergeCell ref="A28:F28"/>
    <mergeCell ref="A29:G29"/>
    <mergeCell ref="A34:F34"/>
    <mergeCell ref="A35:F35"/>
    <mergeCell ref="A36:G36"/>
    <mergeCell ref="A37:G37"/>
    <mergeCell ref="A38:G38"/>
    <mergeCell ref="A39:G39"/>
  </mergeCells>
  <pageMargins left="0.70866141732283472" right="0.70866141732283472" top="0.15748031496062992" bottom="0.15748031496062992" header="0.15748031496062992" footer="0.15748031496062992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abSelected="1" topLeftCell="A16" zoomScale="70" zoomScaleNormal="70" workbookViewId="0">
      <selection activeCell="C44" sqref="C44"/>
    </sheetView>
  </sheetViews>
  <sheetFormatPr defaultRowHeight="15.75" x14ac:dyDescent="0.25"/>
  <cols>
    <col min="1" max="1" width="5.85546875" style="1" customWidth="1"/>
    <col min="2" max="2" width="83.28515625" style="1" customWidth="1"/>
    <col min="3" max="3" width="37.28515625" style="53" customWidth="1"/>
    <col min="4" max="6" width="30.28515625" style="1" customWidth="1"/>
    <col min="7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72" width="9.140625" style="1"/>
    <col min="16373" max="16380" width="8.85546875" style="1" customWidth="1"/>
    <col min="16381" max="16384" width="8.85546875" style="1"/>
  </cols>
  <sheetData>
    <row r="1" spans="1:3" s="27" customFormat="1" x14ac:dyDescent="0.25">
      <c r="C1" s="53"/>
    </row>
    <row r="2" spans="1:3" s="30" customFormat="1" ht="42" customHeight="1" x14ac:dyDescent="0.25">
      <c r="B2" s="67" t="s">
        <v>114</v>
      </c>
      <c r="C2" s="78"/>
    </row>
    <row r="3" spans="1:3" s="33" customFormat="1" ht="21" customHeight="1" x14ac:dyDescent="0.25">
      <c r="A3" s="43"/>
      <c r="B3" s="44"/>
      <c r="C3" s="54"/>
    </row>
    <row r="4" spans="1:3" s="29" customFormat="1" ht="48.6" customHeight="1" x14ac:dyDescent="0.25">
      <c r="A4" s="45">
        <v>1</v>
      </c>
      <c r="B4" s="46" t="s">
        <v>68</v>
      </c>
      <c r="C4" s="63">
        <v>2137983.81</v>
      </c>
    </row>
    <row r="5" spans="1:3" s="29" customFormat="1" ht="48.6" customHeight="1" x14ac:dyDescent="0.25">
      <c r="A5" s="45">
        <v>2</v>
      </c>
      <c r="B5" s="46" t="s">
        <v>94</v>
      </c>
      <c r="C5" s="63">
        <f>2450*12</f>
        <v>29400</v>
      </c>
    </row>
    <row r="6" spans="1:3" s="29" customFormat="1" ht="48.6" customHeight="1" x14ac:dyDescent="0.25">
      <c r="A6" s="45">
        <v>3</v>
      </c>
      <c r="B6" s="46" t="s">
        <v>95</v>
      </c>
      <c r="C6" s="63">
        <v>26200</v>
      </c>
    </row>
    <row r="7" spans="1:3" s="27" customFormat="1" ht="51.6" customHeight="1" x14ac:dyDescent="0.25">
      <c r="A7" s="47">
        <v>4</v>
      </c>
      <c r="B7" s="46" t="s">
        <v>67</v>
      </c>
      <c r="C7" s="61">
        <v>2088328.12</v>
      </c>
    </row>
    <row r="8" spans="1:3" s="27" customFormat="1" ht="36.6" customHeight="1" x14ac:dyDescent="0.25">
      <c r="A8" s="47">
        <v>5</v>
      </c>
      <c r="B8" s="46" t="s">
        <v>66</v>
      </c>
      <c r="C8" s="61">
        <f>C4-C7</f>
        <v>49655.689999999944</v>
      </c>
    </row>
    <row r="9" spans="1:3" s="27" customFormat="1" ht="36.6" customHeight="1" x14ac:dyDescent="0.25">
      <c r="A9" s="47">
        <v>6</v>
      </c>
      <c r="B9" s="46" t="s">
        <v>111</v>
      </c>
      <c r="C9" s="64" t="s">
        <v>112</v>
      </c>
    </row>
    <row r="10" spans="1:3" ht="53.45" customHeight="1" x14ac:dyDescent="0.25">
      <c r="A10" s="49" t="s">
        <v>0</v>
      </c>
      <c r="B10" s="49" t="s">
        <v>1</v>
      </c>
      <c r="C10" s="48" t="s">
        <v>69</v>
      </c>
    </row>
    <row r="11" spans="1:3" ht="31.5" x14ac:dyDescent="0.25">
      <c r="A11" s="4">
        <v>1</v>
      </c>
      <c r="B11" s="7" t="s">
        <v>9</v>
      </c>
      <c r="C11" s="9">
        <f>янв!G8+фев!G8+мар!G8+апр!G8+май!G8+июнь!G8+июль!G8+авг!G8+сен!G8+окт!G8+ноя!G8+дек!G8</f>
        <v>38488.769000000008</v>
      </c>
    </row>
    <row r="12" spans="1:3" x14ac:dyDescent="0.25">
      <c r="A12" s="4">
        <f t="shared" ref="A12:A30" si="0">A11+1</f>
        <v>2</v>
      </c>
      <c r="B12" s="19" t="s">
        <v>44</v>
      </c>
      <c r="C12" s="9">
        <f>янв!G9+фев!G9+мар!G9+апр!G9+май!G9+июнь!G9+июль!G9+авг!G9+сен!G9+окт!G9+ноя!G9+дек!G9</f>
        <v>9078.4320000000007</v>
      </c>
    </row>
    <row r="13" spans="1:3" x14ac:dyDescent="0.25">
      <c r="A13" s="4">
        <f t="shared" si="0"/>
        <v>3</v>
      </c>
      <c r="B13" s="7" t="s">
        <v>13</v>
      </c>
      <c r="C13" s="9">
        <f>янв!G10+фев!G10+мар!G10+апр!G10+май!G10+июнь!G10+июль!G10+авг!G10+сен!G10+окт!G10+ноя!G10+дек!G10</f>
        <v>19197.101000000006</v>
      </c>
    </row>
    <row r="14" spans="1:3" ht="66.75" customHeight="1" x14ac:dyDescent="0.25">
      <c r="A14" s="4">
        <f t="shared" si="0"/>
        <v>4</v>
      </c>
      <c r="B14" s="7" t="s">
        <v>14</v>
      </c>
      <c r="C14" s="9">
        <f>янв!G11+фев!G11+мар!G11+апр!G11+май!G11+июнь!G11+июль!G11+авг!G11+сен!G11+окт!G11+ноя!G11+дек!G11</f>
        <v>7943.6280000000015</v>
      </c>
    </row>
    <row r="15" spans="1:3" x14ac:dyDescent="0.25">
      <c r="A15" s="4">
        <f t="shared" si="0"/>
        <v>5</v>
      </c>
      <c r="B15" s="7" t="s">
        <v>16</v>
      </c>
      <c r="C15" s="9">
        <f>янв!G12+фев!G12+мар!G12+апр!G12+май!G12+июнь!G12+июль!G12+авг!G12+сен!G12+окт!G12+ноя!G12+дек!G12</f>
        <v>4539.2160000000003</v>
      </c>
    </row>
    <row r="16" spans="1:3" ht="31.5" x14ac:dyDescent="0.25">
      <c r="A16" s="4">
        <f t="shared" si="0"/>
        <v>6</v>
      </c>
      <c r="B16" s="7" t="s">
        <v>19</v>
      </c>
      <c r="C16" s="9">
        <f>янв!G13+фев!G13+мар!G13+апр!G13+май!G13+июнь!G13+июль!G13+авг!G13+сен!G13+окт!G13+ноя!G13+дек!G13</f>
        <v>23736.316999999995</v>
      </c>
    </row>
    <row r="17" spans="1:35" x14ac:dyDescent="0.25">
      <c r="A17" s="4">
        <f t="shared" si="0"/>
        <v>7</v>
      </c>
      <c r="B17" s="19" t="s">
        <v>45</v>
      </c>
      <c r="C17" s="9">
        <f>янв!G14+фев!G14+мар!G14+апр!G14+май!G14+июнь!G14+июль!G14+авг!G14+сен!G14+окт!G14+ноя!G14+дек!G14</f>
        <v>21466.709000000006</v>
      </c>
    </row>
    <row r="18" spans="1:35" x14ac:dyDescent="0.25">
      <c r="A18" s="4">
        <f t="shared" si="0"/>
        <v>8</v>
      </c>
      <c r="B18" s="7" t="s">
        <v>23</v>
      </c>
      <c r="C18" s="9">
        <f>янв!G15+фев!G15+мар!G15+апр!G15+май!G15+июнь!G15+июль!G15+авг!G15+сен!G15+окт!G15+ноя!G15+дек!G15</f>
        <v>22601.513000000003</v>
      </c>
    </row>
    <row r="19" spans="1:35" ht="33" customHeight="1" x14ac:dyDescent="0.25">
      <c r="A19" s="4">
        <f t="shared" si="0"/>
        <v>9</v>
      </c>
      <c r="B19" s="7" t="s">
        <v>24</v>
      </c>
      <c r="C19" s="9">
        <f>янв!G16+фев!G16+мар!G16+апр!G16+май!G16+июнь!G16+июль!G16+авг!G16+сен!G16+окт!G16+ноя!G16+дек!G16</f>
        <v>61090.282000000021</v>
      </c>
    </row>
    <row r="20" spans="1:35" ht="33" customHeight="1" x14ac:dyDescent="0.25">
      <c r="A20" s="4">
        <f t="shared" si="0"/>
        <v>10</v>
      </c>
      <c r="B20" s="7" t="s">
        <v>25</v>
      </c>
      <c r="C20" s="9">
        <f>янв!G17+фев!G17+мар!G17+апр!G17+май!G17+июнь!G17+июль!G17+авг!G17+сен!G17+окт!G17+ноя!G17+дек!G17</f>
        <v>52011.85000000002</v>
      </c>
    </row>
    <row r="21" spans="1:35" ht="41.25" customHeight="1" x14ac:dyDescent="0.25">
      <c r="A21" s="4">
        <f t="shared" si="0"/>
        <v>11</v>
      </c>
      <c r="B21" s="7" t="s">
        <v>26</v>
      </c>
      <c r="C21" s="9">
        <f>янв!G18+фев!G18+мар!G18+апр!G18+май!G18+июнь!G18+июль!G18+авг!G18+сен!G18+окт!G18+ноя!G18+дек!G18</f>
        <v>5674.02</v>
      </c>
    </row>
    <row r="22" spans="1:35" ht="44.45" customHeight="1" x14ac:dyDescent="0.25">
      <c r="A22" s="4">
        <f t="shared" si="0"/>
        <v>12</v>
      </c>
      <c r="B22" s="7" t="s">
        <v>28</v>
      </c>
      <c r="C22" s="9">
        <f>янв!G19+фев!G19+мар!G19+апр!G19+май!G19+июнь!G19+июль!G19+авг!G19+сен!G19+окт!G19+ноя!G19+дек!G19</f>
        <v>9078.4320000000007</v>
      </c>
    </row>
    <row r="23" spans="1:35" x14ac:dyDescent="0.25">
      <c r="A23" s="4">
        <f t="shared" si="0"/>
        <v>13</v>
      </c>
      <c r="B23" s="7" t="s">
        <v>29</v>
      </c>
      <c r="C23" s="9">
        <f>янв!G20+фев!G20+мар!G20+апр!G20+май!G20+июнь!G20+июль!G20+авг!G20+сен!G20+окт!G20+ноя!G20+дек!G20</f>
        <v>47472.633999999991</v>
      </c>
    </row>
    <row r="24" spans="1:35" x14ac:dyDescent="0.25">
      <c r="A24" s="4">
        <f t="shared" si="0"/>
        <v>14</v>
      </c>
      <c r="B24" s="20" t="s">
        <v>43</v>
      </c>
      <c r="C24" s="9">
        <f>янв!G21+фев!G21+мар!G21+апр!G21+май!G21+июнь!G21+июль!G21+авг!G21+сен!G21+окт!G21+ноя!G21+дек!G21</f>
        <v>152725.70500000002</v>
      </c>
    </row>
    <row r="25" spans="1:35" ht="31.5" x14ac:dyDescent="0.25">
      <c r="A25" s="4">
        <f t="shared" si="0"/>
        <v>15</v>
      </c>
      <c r="B25" s="20" t="s">
        <v>61</v>
      </c>
      <c r="C25" s="9">
        <f>янв!G22+фев!G22+мар!G22+апр!G22+май!G22+июнь!G22+июль!G22+авг!G22+сен!G22+окт!G22+ноя!G22+дек!G22</f>
        <v>270367.05300000001</v>
      </c>
    </row>
    <row r="26" spans="1:35" x14ac:dyDescent="0.25">
      <c r="A26" s="4">
        <f t="shared" si="0"/>
        <v>16</v>
      </c>
      <c r="B26" s="12" t="s">
        <v>34</v>
      </c>
      <c r="C26" s="9">
        <f>янв!G23+фев!G23+мар!G23+апр!G23+май!G23+июнь!G23+июль!G23+авг!G23+сен!G23+окт!G23+ноя!G23+дек!G23</f>
        <v>303334.96960000001</v>
      </c>
    </row>
    <row r="27" spans="1:35" x14ac:dyDescent="0.25">
      <c r="A27" s="4">
        <f t="shared" si="0"/>
        <v>17</v>
      </c>
      <c r="B27" s="12" t="s">
        <v>36</v>
      </c>
      <c r="C27" s="9">
        <f>янв!G24+фев!G24+мар!G24+апр!G24+май!G24+июнь!G24+июль!G24+авг!G24+сен!G24+окт!G24+ноя!G24+дек!G24</f>
        <v>193389.51499999998</v>
      </c>
    </row>
    <row r="28" spans="1:35" x14ac:dyDescent="0.25">
      <c r="A28" s="4">
        <f t="shared" si="0"/>
        <v>18</v>
      </c>
      <c r="B28" s="12" t="s">
        <v>37</v>
      </c>
      <c r="C28" s="9">
        <f>янв!G25+фев!G25+мар!G25+апр!G25+май!G25+июнь!G25+июль!G25+авг!G25+сен!G25+окт!G25+ноя!G25+дек!G25</f>
        <v>15792.689000000002</v>
      </c>
    </row>
    <row r="29" spans="1:35" ht="48.75" customHeight="1" x14ac:dyDescent="0.25">
      <c r="A29" s="4">
        <f t="shared" si="0"/>
        <v>19</v>
      </c>
      <c r="B29" s="18" t="s">
        <v>39</v>
      </c>
      <c r="C29" s="9">
        <f>янв!G26+фев!G26+мар!G26+апр!G26+май!G26+июнь!G26+июль!G26+авг!G26+сен!G26+окт!G26+ноя!G26+дек!G26</f>
        <v>149321.29300000001</v>
      </c>
    </row>
    <row r="30" spans="1:35" s="3" customFormat="1" ht="31.5" x14ac:dyDescent="0.25">
      <c r="A30" s="4">
        <f t="shared" si="0"/>
        <v>20</v>
      </c>
      <c r="B30" s="19" t="s">
        <v>40</v>
      </c>
      <c r="C30" s="9">
        <f>янв!G27+фев!G27+мар!G27+апр!G27+май!G27+июнь!G27+июль!G27+авг!G27+сен!G27+окт!G27+ноя!G27+дек!G27</f>
        <v>194902.587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s="21" customFormat="1" x14ac:dyDescent="0.25">
      <c r="A31" s="71" t="s">
        <v>42</v>
      </c>
      <c r="B31" s="72"/>
      <c r="C31" s="9">
        <f>SUM(C11:C30)</f>
        <v>1602212.7146000001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s="29" customFormat="1" x14ac:dyDescent="0.25">
      <c r="A32" s="42" t="s">
        <v>41</v>
      </c>
      <c r="B32" s="42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3" customFormat="1" ht="56.25" customHeight="1" x14ac:dyDescent="0.25">
      <c r="A33" s="22" t="s">
        <v>0</v>
      </c>
      <c r="B33" s="50" t="s">
        <v>1</v>
      </c>
      <c r="C33" s="48" t="s">
        <v>69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3" customFormat="1" ht="27.75" customHeight="1" x14ac:dyDescent="0.25">
      <c r="A34" s="22">
        <v>1</v>
      </c>
      <c r="B34" s="24" t="s">
        <v>41</v>
      </c>
      <c r="C34" s="9">
        <f>янв!G31+фев!G31+мар!G31+апр!G31+май!G31+июнь!G31+июль!G31+авг!G31+сен!G31+окт!G31+ноя!G31+дек!G31</f>
        <v>240631.83000000002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s="3" customFormat="1" ht="34.5" customHeight="1" x14ac:dyDescent="0.25">
      <c r="A35" s="40">
        <v>2</v>
      </c>
      <c r="B35" s="41" t="s">
        <v>6</v>
      </c>
      <c r="C35" s="9">
        <f>янв!G32+фев!G32+мар!G32+апр!G32+май!G32+июнь!G32+июль!G32+авг!G32+сен!G32+окт!G32+ноя!G32+дек!G32</f>
        <v>52632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s="3" customFormat="1" ht="27.75" customHeight="1" x14ac:dyDescent="0.25">
      <c r="A36" s="40">
        <v>3</v>
      </c>
      <c r="B36" s="41" t="s">
        <v>8</v>
      </c>
      <c r="C36" s="9">
        <f>янв!G33+фев!G33+мар!G33+апр!G33+май!G33+июнь!G33+июль!G33+авг!G33+сен!G33+окт!G33+ноя!G33+дек!G33</f>
        <v>37980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s="26" customFormat="1" x14ac:dyDescent="0.25">
      <c r="A37" s="74"/>
      <c r="B37" s="74"/>
      <c r="C37" s="9">
        <f>SUM(C34:C36)</f>
        <v>331243.83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s="21" customFormat="1" x14ac:dyDescent="0.25">
      <c r="A38" s="71" t="s">
        <v>48</v>
      </c>
      <c r="B38" s="71"/>
      <c r="C38" s="9">
        <f>C37+C31</f>
        <v>1933456.5446000001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34" customFormat="1" ht="24" customHeight="1" x14ac:dyDescent="0.3">
      <c r="A39" s="51"/>
      <c r="B39" s="52" t="s">
        <v>70</v>
      </c>
      <c r="C39" s="62">
        <f>C4-C38+C5</f>
        <v>233927.26539999992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34" customFormat="1" ht="26.25" customHeight="1" x14ac:dyDescent="0.3">
      <c r="A40" s="75"/>
      <c r="B40" s="66"/>
      <c r="C40" s="66"/>
    </row>
    <row r="41" spans="1:35" s="34" customFormat="1" ht="21.75" customHeight="1" x14ac:dyDescent="0.3">
      <c r="A41" s="65"/>
      <c r="B41" s="66"/>
      <c r="C41" s="66"/>
    </row>
    <row r="42" spans="1:35" s="34" customFormat="1" ht="23.25" customHeight="1" x14ac:dyDescent="0.3">
      <c r="A42" s="65"/>
      <c r="B42" s="66"/>
      <c r="C42" s="66"/>
    </row>
    <row r="43" spans="1:35" s="34" customFormat="1" ht="42.75" customHeight="1" x14ac:dyDescent="0.3">
      <c r="A43" s="65"/>
      <c r="B43" s="77"/>
      <c r="C43" s="77"/>
    </row>
    <row r="44" spans="1:35" s="34" customFormat="1" ht="18.75" x14ac:dyDescent="0.3">
      <c r="A44" s="38"/>
      <c r="B44" s="38"/>
      <c r="C44" s="55"/>
    </row>
    <row r="45" spans="1:35" s="34" customFormat="1" ht="18.75" x14ac:dyDescent="0.3">
      <c r="A45" s="38"/>
      <c r="B45" s="38"/>
      <c r="C45" s="55"/>
    </row>
    <row r="46" spans="1:35" s="34" customFormat="1" ht="18.75" x14ac:dyDescent="0.3">
      <c r="A46" s="38"/>
      <c r="B46" s="38"/>
      <c r="C46" s="55"/>
    </row>
    <row r="47" spans="1:35" s="34" customFormat="1" ht="18.75" x14ac:dyDescent="0.3">
      <c r="A47" s="38"/>
      <c r="B47" s="38"/>
      <c r="C47" s="55"/>
    </row>
    <row r="48" spans="1:35" s="34" customFormat="1" ht="18.75" x14ac:dyDescent="0.3">
      <c r="A48" s="38"/>
      <c r="B48" s="38"/>
      <c r="C48" s="55"/>
    </row>
    <row r="49" spans="1:2" ht="18" x14ac:dyDescent="0.25">
      <c r="A49" s="39"/>
      <c r="B49" s="39"/>
    </row>
    <row r="50" spans="1:2" ht="18" x14ac:dyDescent="0.25">
      <c r="A50" s="39"/>
      <c r="B50" s="39"/>
    </row>
    <row r="51" spans="1:2" ht="18" x14ac:dyDescent="0.25">
      <c r="A51" s="39"/>
      <c r="B51" s="39"/>
    </row>
    <row r="52" spans="1:2" ht="18" x14ac:dyDescent="0.25">
      <c r="A52" s="39"/>
      <c r="B52" s="39"/>
    </row>
    <row r="53" spans="1:2" ht="18" x14ac:dyDescent="0.25">
      <c r="A53" s="39"/>
      <c r="B53" s="39"/>
    </row>
  </sheetData>
  <mergeCells count="8">
    <mergeCell ref="A43:C43"/>
    <mergeCell ref="B2:C2"/>
    <mergeCell ref="A31:B31"/>
    <mergeCell ref="A37:B37"/>
    <mergeCell ref="A38:B38"/>
    <mergeCell ref="A40:C40"/>
    <mergeCell ref="A41:C41"/>
    <mergeCell ref="A42:C42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2023-01-31T07:08:45Z</dcterms:modified>
</cp:coreProperties>
</file>