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56" firstSheet="12" activeTab="12"/>
  </bookViews>
  <sheets>
    <sheet name="янв" sheetId="44" state="hidden" r:id="rId1"/>
    <sheet name="фев" sheetId="45" state="hidden" r:id="rId2"/>
    <sheet name="мар" sheetId="46" state="hidden" r:id="rId3"/>
    <sheet name="апр" sheetId="47" state="hidden" r:id="rId4"/>
    <sheet name="май" sheetId="48" state="hidden" r:id="rId5"/>
    <sheet name="июнь" sheetId="49" state="hidden" r:id="rId6"/>
    <sheet name="июль" sheetId="50" state="hidden" r:id="rId7"/>
    <sheet name="авг" sheetId="51" state="hidden" r:id="rId8"/>
    <sheet name="сен" sheetId="52" state="hidden" r:id="rId9"/>
    <sheet name="окт" sheetId="53" state="hidden" r:id="rId10"/>
    <sheet name="ноя" sheetId="54" state="hidden" r:id="rId11"/>
    <sheet name="дек" sheetId="55" state="hidden" r:id="rId12"/>
    <sheet name="год" sheetId="13" r:id="rId13"/>
  </sheets>
  <definedNames>
    <definedName name="_xlnm.Print_Area" localSheetId="7">авг!$A$1:$G$46</definedName>
    <definedName name="_xlnm.Print_Area" localSheetId="3">апр!$A$1:$G$46</definedName>
    <definedName name="_xlnm.Print_Area" localSheetId="12">год!$A$1:$C$49</definedName>
    <definedName name="_xlnm.Print_Area" localSheetId="11">дек!$A$1:$G$46</definedName>
    <definedName name="_xlnm.Print_Area" localSheetId="6">июль!$A$1:$G$46</definedName>
    <definedName name="_xlnm.Print_Area" localSheetId="5">июнь!$A$1:$G$46</definedName>
    <definedName name="_xlnm.Print_Area" localSheetId="4">май!$A$1:$G$46</definedName>
    <definedName name="_xlnm.Print_Area" localSheetId="2">мар!$A$1:$G$46</definedName>
    <definedName name="_xlnm.Print_Area" localSheetId="10">ноя!$A$1:$G$46</definedName>
    <definedName name="_xlnm.Print_Area" localSheetId="9">окт!$A$1:$G$46</definedName>
    <definedName name="_xlnm.Print_Area" localSheetId="8">сен!$A$1:$G$46</definedName>
    <definedName name="_xlnm.Print_Area" localSheetId="1">фев!$A$1:$G$46</definedName>
    <definedName name="_xlnm.Print_Area" localSheetId="0">янв!$A$1:$G$46</definedName>
  </definedNames>
  <calcPr calcId="145621"/>
</workbook>
</file>

<file path=xl/calcChain.xml><?xml version="1.0" encoding="utf-8"?>
<calcChain xmlns="http://schemas.openxmlformats.org/spreadsheetml/2006/main">
  <c r="C36" i="13" l="1"/>
  <c r="C5" i="13"/>
  <c r="G35" i="55"/>
  <c r="G28" i="55"/>
  <c r="G27" i="55"/>
  <c r="G26" i="55"/>
  <c r="G25" i="55"/>
  <c r="D24" i="55"/>
  <c r="G24" i="55" s="1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A10" i="55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G9" i="55"/>
  <c r="G29" i="55" s="1"/>
  <c r="G35" i="54"/>
  <c r="G28" i="54"/>
  <c r="G27" i="54"/>
  <c r="G26" i="54"/>
  <c r="G25" i="54"/>
  <c r="D24" i="54"/>
  <c r="G24" i="54" s="1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A10" i="54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G9" i="54"/>
  <c r="G35" i="53"/>
  <c r="G28" i="53"/>
  <c r="G27" i="53"/>
  <c r="G26" i="53"/>
  <c r="G25" i="53"/>
  <c r="D24" i="53"/>
  <c r="G24" i="53" s="1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A10" i="53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G9" i="53"/>
  <c r="G35" i="52"/>
  <c r="G28" i="52"/>
  <c r="G27" i="52"/>
  <c r="G26" i="52"/>
  <c r="G25" i="52"/>
  <c r="G24" i="52"/>
  <c r="D24" i="52"/>
  <c r="G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A10" i="52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G9" i="52"/>
  <c r="G34" i="51"/>
  <c r="G33" i="51"/>
  <c r="G35" i="51" s="1"/>
  <c r="G28" i="51"/>
  <c r="G27" i="51"/>
  <c r="G26" i="51"/>
  <c r="G25" i="51"/>
  <c r="G24" i="51"/>
  <c r="D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A10" i="5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G9" i="51"/>
  <c r="G35" i="50"/>
  <c r="G28" i="50"/>
  <c r="G27" i="50"/>
  <c r="G26" i="50"/>
  <c r="G25" i="50"/>
  <c r="D24" i="50"/>
  <c r="G24" i="50" s="1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A10" i="50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G9" i="50"/>
  <c r="G35" i="49"/>
  <c r="G28" i="49"/>
  <c r="G27" i="49"/>
  <c r="G26" i="49"/>
  <c r="G25" i="49"/>
  <c r="D24" i="49"/>
  <c r="G24" i="49" s="1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G9" i="49"/>
  <c r="G35" i="48"/>
  <c r="G28" i="48"/>
  <c r="G27" i="48"/>
  <c r="G26" i="48"/>
  <c r="G25" i="48"/>
  <c r="D24" i="48"/>
  <c r="G24" i="48" s="1"/>
  <c r="G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A10" i="48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G9" i="48"/>
  <c r="G35" i="47"/>
  <c r="G28" i="47"/>
  <c r="G27" i="47"/>
  <c r="G26" i="47"/>
  <c r="G25" i="47"/>
  <c r="G24" i="47"/>
  <c r="D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G9" i="47"/>
  <c r="G35" i="46"/>
  <c r="G28" i="46"/>
  <c r="G27" i="46"/>
  <c r="G26" i="46"/>
  <c r="G25" i="46"/>
  <c r="D24" i="46"/>
  <c r="G24" i="46" s="1"/>
  <c r="G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G9" i="46"/>
  <c r="G32" i="45"/>
  <c r="G35" i="45" s="1"/>
  <c r="D24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G9" i="45"/>
  <c r="G29" i="45" s="1"/>
  <c r="G29" i="49" l="1"/>
  <c r="G36" i="49" s="1"/>
  <c r="G29" i="54"/>
  <c r="G29" i="48"/>
  <c r="G36" i="48" s="1"/>
  <c r="G29" i="53"/>
  <c r="G36" i="53" s="1"/>
  <c r="G36" i="45"/>
  <c r="G29" i="46"/>
  <c r="G29" i="47"/>
  <c r="G36" i="47" s="1"/>
  <c r="G29" i="51"/>
  <c r="G36" i="51" s="1"/>
  <c r="G29" i="52"/>
  <c r="G36" i="52" s="1"/>
  <c r="G29" i="50"/>
  <c r="G36" i="50" s="1"/>
  <c r="C35" i="13"/>
  <c r="G36" i="55"/>
  <c r="G36" i="54"/>
  <c r="G36" i="46"/>
  <c r="G32" i="44"/>
  <c r="C34" i="13" s="1"/>
  <c r="C8" i="13"/>
  <c r="G35" i="44" l="1"/>
  <c r="G36" i="44" s="1"/>
  <c r="G28" i="44"/>
  <c r="C30" i="13" s="1"/>
  <c r="G27" i="44"/>
  <c r="C29" i="13" s="1"/>
  <c r="G26" i="44"/>
  <c r="C28" i="13" s="1"/>
  <c r="G25" i="44"/>
  <c r="C27" i="13" s="1"/>
  <c r="G24" i="44"/>
  <c r="C26" i="13" s="1"/>
  <c r="G23" i="44"/>
  <c r="C25" i="13" s="1"/>
  <c r="G22" i="44"/>
  <c r="C24" i="13" s="1"/>
  <c r="G21" i="44"/>
  <c r="C23" i="13" s="1"/>
  <c r="G20" i="44"/>
  <c r="C22" i="13" s="1"/>
  <c r="G19" i="44"/>
  <c r="C21" i="13" s="1"/>
  <c r="G18" i="44"/>
  <c r="C20" i="13" s="1"/>
  <c r="G17" i="44"/>
  <c r="C19" i="13" s="1"/>
  <c r="G16" i="44"/>
  <c r="C18" i="13" s="1"/>
  <c r="G15" i="44"/>
  <c r="C17" i="13" s="1"/>
  <c r="G14" i="44"/>
  <c r="C16" i="13" s="1"/>
  <c r="G13" i="44"/>
  <c r="C15" i="13" s="1"/>
  <c r="G12" i="44"/>
  <c r="C14" i="13" s="1"/>
  <c r="G11" i="44"/>
  <c r="C13" i="13" s="1"/>
  <c r="G10" i="44"/>
  <c r="C12" i="13" s="1"/>
  <c r="A10" i="44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G9" i="44"/>
  <c r="C11" i="13" s="1"/>
  <c r="C31" i="13" l="1"/>
  <c r="C37" i="13"/>
  <c r="C38" i="13" l="1"/>
  <c r="C39" i="13" s="1"/>
  <c r="A12" i="13" l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<sst xmlns="http://schemas.openxmlformats.org/spreadsheetml/2006/main" count="1241" uniqueCount="117">
  <si>
    <t>№</t>
  </si>
  <si>
    <t>Наименование работы</t>
  </si>
  <si>
    <t>ед.изм.</t>
  </si>
  <si>
    <t>цена (руб.)</t>
  </si>
  <si>
    <t>объем</t>
  </si>
  <si>
    <t>Количество</t>
  </si>
  <si>
    <t>Итого стоимость в месяц, руб.</t>
  </si>
  <si>
    <t>Гидравлические испытания системы отопления</t>
  </si>
  <si>
    <t>1 метр трубопровода</t>
  </si>
  <si>
    <t>1 раз в  год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</si>
  <si>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</si>
  <si>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</si>
  <si>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</si>
  <si>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</si>
  <si>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2 раза в год: весна, осень</t>
  </si>
  <si>
    <t>1 кв.м кровли( ст-ть пересчитана на 1 кв.м. об.пл.)</t>
  </si>
  <si>
    <t>1 раз в год, по мере необходимости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</si>
  <si>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</si>
  <si>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</si>
  <si>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</si>
  <si>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1 раз в месяц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</si>
  <si>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</si>
  <si>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</si>
  <si>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</si>
  <si>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</si>
  <si>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</si>
  <si>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</si>
  <si>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</si>
  <si>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</si>
  <si>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</si>
  <si>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</si>
  <si>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</si>
  <si>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</si>
  <si>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</si>
  <si>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</si>
  <si>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</si>
  <si>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</si>
  <si>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</si>
  <si>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</si>
  <si>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</si>
  <si>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</si>
  <si>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</si>
  <si>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</si>
  <si>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</si>
  <si>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</si>
  <si>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</si>
  <si>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</si>
  <si>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</si>
  <si>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</si>
  <si>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</si>
  <si>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Итого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</si>
  <si>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</si>
  <si>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</si>
  <si>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</si>
  <si>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</si>
  <si>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</si>
  <si>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</t>
  </si>
  <si>
    <t>Исполнитель</t>
  </si>
  <si>
    <t>Заказчик</t>
  </si>
  <si>
    <t>Соловьева С.П.</t>
  </si>
  <si>
    <t>1. Исполнителем предъявлены к приемке следующие оказанные на основании договора управления многоквартирным домом  № К-7-83  от 01.12.2010  (далее – «Договор») услуги и (или) выполненные работы по содержанию и текущему ремонту общего имущества в  многоквартирном доме № 7 расположенном по адресу г. Рязань ул. Костычева:</t>
  </si>
  <si>
    <t>Осмотр технических этажей, чердаков и подвальных помещений</t>
  </si>
  <si>
    <t>Осмотр мест общего пользования</t>
  </si>
  <si>
    <t xml:space="preserve">Текущий ремонт </t>
  </si>
  <si>
    <t>смета, материал</t>
  </si>
  <si>
    <t>Подметание прилегающей территории, содержание и уборка контейнерных площадок</t>
  </si>
  <si>
    <t>Квашнин И.В.</t>
  </si>
  <si>
    <t>Собственники помещений в многоквартирном доме, расположенном по адресу: г. Рязань ул. Костычева д. 7,  именуемые в дальнейшем “Заказчик”, в лице  Соловьевой Светланы Павловны, являющейся собственником квартиры № 167,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</si>
  <si>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</si>
  <si>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2. Всего за период с 01.01.2022 по 31.01.2022 года выполнено работ (оказано услуг) на общую сумму: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</si>
  <si>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</si>
  <si>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</si>
  <si>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01.01.2023г.</t>
  </si>
  <si>
    <t>Выполнено  услуг (работ) за 2022  год</t>
  </si>
  <si>
    <t>Остаток средств на 01.01.2023</t>
  </si>
  <si>
    <t>Сто девяносто тысяч триста три рубля восемьдесят три копейки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</si>
  <si>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</si>
  <si>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</si>
  <si>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Сто девяносто восемь тысяч шестьсот семьдесят восемь рублей двадцать две копейки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</si>
  <si>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</si>
  <si>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</si>
  <si>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Двести сорок семь тысяч семьсот девятнадцать рублей двадцать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</si>
  <si>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</si>
  <si>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</si>
  <si>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Двести две тысячи шестьсот двадцать четыре рубля семьдесят пять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</si>
  <si>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</si>
  <si>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</si>
  <si>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</si>
  <si>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</si>
  <si>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Двести пять тысяч двести пять рублей пятьдесят одна копейка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</si>
  <si>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</si>
  <si>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01.07.2022 по 31.07.2022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</si>
  <si>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01.07.2022</t>
  </si>
  <si>
    <t>Двести шестнадцать тысяч двести шестьдесят рублей девяносто четыре копейки</t>
  </si>
  <si>
    <t>Двести восемь тысяч четыреста шестнадцать рублей сорок одна копейка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</si>
  <si>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</si>
  <si>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</si>
  <si>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</si>
  <si>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</si>
  <si>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Собственники помещений в многоквартирном доме, расположенном по адресу: г. Рязань ул. Костычева д. 7,  именуемые в дальнейшем “Заказчик”, в лице  Пронина Василия Евгеньевича, являющейся собственником квартиры № 102,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</si>
  <si>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Пронин В.Е.</t>
  </si>
  <si>
    <t>Триста сорок одна тысяча восемьдесят один рубль пять копеек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</si>
  <si>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</si>
  <si>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</si>
  <si>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Двести одна тысяча четыреста сорок девять рублей семьдесят три копейки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</si>
  <si>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</si>
  <si>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</si>
  <si>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Двести сорок тысяч сто девяносто три рубля семьдесят восемь копеек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</si>
  <si>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</si>
  <si>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</si>
  <si>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Двести пять тысяч семьдесят пять рублей пятьдесят девять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</si>
  <si>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</si>
  <si>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</si>
  <si>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</si>
  <si>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Подано исковых заявлений за 2022г. (шт.)</t>
  </si>
  <si>
    <t>Двести двадцать восемь тысяч шестьсот один рубль пятьдесят три копейки</t>
  </si>
  <si>
    <t>Доходы и расходы ООО КА "Ирбис"  по управлению и обслуживанию МКД ул. Костычева д. 7         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</si>
</sst>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Cambria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right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5" xfId="0" applyFont="1" applyBorder="1" applyAlignment="1">
      <alignment horizontal="justify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justify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4" fontId="11" fillId="0" borderId="0" xfId="0" applyNumberFormat="1" applyFont="1" applyAlignment="1">
      <alignment horizontal="center" wrapText="1"/>
    </xf>
    <xf numFmtId="0" fontId="5" fillId="0" borderId="4" xfId="0" applyFont="1" applyBorder="1" applyAlignment="1">
      <alignment horizontal="left"/>
    </xf>
    <xf numFmtId="0" fontId="1" fillId="0" borderId="0" xfId="0" applyFont="1" applyAlignment="1"/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4" fontId="9" fillId="0" borderId="0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horizontal="justify" wrapText="1"/>
    </xf>
    <xf numFmtId="4" fontId="2" fillId="3" borderId="1" xfId="0" applyNumberFormat="1" applyFont="1" applyFill="1" applyBorder="1" applyAlignment="1">
      <alignment horizontal="center" wrapText="1"/>
    </xf>
    <xf numFmtId="14" fontId="15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wrapText="1"/>
    </xf>
    <xf numFmtId="4" fontId="11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wrapText="1"/>
    </xf>
    <xf numFmtId="4" fontId="11" fillId="2" borderId="1" xfId="0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1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justify" wrapText="1"/>
    </xf>
    <xf numFmtId="0" fontId="12" fillId="0" borderId="0" xfId="0" applyFont="1" applyAlignment="1">
      <alignment horizontal="justify" wrapText="1"/>
    </xf>
    <xf numFmtId="0" fontId="2" fillId="3" borderId="4" xfId="0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justify" wrapText="1"/>
    </xf>
    <xf numFmtId="0" fontId="12" fillId="2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0" fontId="5" fillId="0" borderId="4" xfId="0" applyFont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Font="1" applyAlignment="1">
      <alignment horizontal="justify" wrapText="1"/>
    </xf>
    <xf numFmtId="0" fontId="5" fillId="0" borderId="0" xfId="0" applyFont="1" applyBorder="1" applyAlignment="1">
      <alignment horizontal="left" wrapText="1"/>
    </xf>
    <xf numFmtId="0" fontId="4" fillId="3" borderId="7" xfId="0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right" wrapText="1"/>
    </xf>
    <xf numFmtId="0" fontId="4" fillId="3" borderId="8" xfId="0" applyFont="1" applyFill="1" applyBorder="1" applyAlignment="1">
      <alignment horizontal="right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C17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51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44592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0.33</v>
      </c>
      <c r="E9" s="9">
        <v>12623.7</v>
      </c>
      <c r="F9" s="5" t="s">
        <v>13</v>
      </c>
      <c r="G9" s="10">
        <f>D9*E9</f>
        <v>4165.8210000000008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0.16</v>
      </c>
      <c r="E11" s="9">
        <v>12623.7</v>
      </c>
      <c r="F11" s="5" t="s">
        <v>16</v>
      </c>
      <c r="G11" s="10">
        <f t="shared" si="1"/>
        <v>2019.7920000000001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</v>
      </c>
      <c r="E14" s="9">
        <v>12623.7</v>
      </c>
      <c r="F14" s="5" t="s">
        <v>26</v>
      </c>
      <c r="G14" s="10">
        <f t="shared" si="1"/>
        <v>2524.7400000000002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0.18</v>
      </c>
      <c r="E15" s="9">
        <v>12623.7</v>
      </c>
      <c r="F15" s="5" t="s">
        <v>14</v>
      </c>
      <c r="G15" s="10">
        <f t="shared" si="1"/>
        <v>2272.2660000000001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0.19</v>
      </c>
      <c r="E16" s="9">
        <v>12623.7</v>
      </c>
      <c r="F16" s="5" t="s">
        <v>23</v>
      </c>
      <c r="G16" s="10">
        <f t="shared" si="1"/>
        <v>2398.5030000000002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0.52</v>
      </c>
      <c r="E17" s="9">
        <v>12623.7</v>
      </c>
      <c r="F17" s="5" t="s">
        <v>26</v>
      </c>
      <c r="G17" s="10">
        <f t="shared" si="1"/>
        <v>6564.3240000000005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0.44</v>
      </c>
      <c r="E18" s="9">
        <v>12623.7</v>
      </c>
      <c r="F18" s="5" t="s">
        <v>26</v>
      </c>
      <c r="G18" s="10">
        <f t="shared" si="1"/>
        <v>5554.4280000000008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0.46</v>
      </c>
      <c r="E21" s="9">
        <v>12623.7</v>
      </c>
      <c r="F21" s="5" t="s">
        <v>23</v>
      </c>
      <c r="G21" s="10">
        <f t="shared" si="1"/>
        <v>5806.902000000001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1.0900000000000001</v>
      </c>
      <c r="E22" s="9">
        <v>12623.7</v>
      </c>
      <c r="F22" s="5" t="s">
        <v>26</v>
      </c>
      <c r="G22" s="10">
        <f>D22*E22</f>
        <v>13759.833000000002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3.11</v>
      </c>
      <c r="E23" s="9">
        <v>12623.7</v>
      </c>
      <c r="F23" s="5" t="s">
        <v>39</v>
      </c>
      <c r="G23" s="10">
        <f t="shared" si="1"/>
        <v>39259.707000000002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v>6095.96</v>
      </c>
      <c r="E24" s="9">
        <v>6</v>
      </c>
      <c r="F24" s="6" t="s">
        <v>26</v>
      </c>
      <c r="G24" s="10">
        <f t="shared" si="1"/>
        <v>36575.760000000002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1.64</v>
      </c>
      <c r="E25" s="9">
        <v>12623.7</v>
      </c>
      <c r="F25" s="6" t="s">
        <v>26</v>
      </c>
      <c r="G25" s="10">
        <f t="shared" si="1"/>
        <v>20702.867999999999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0.13</v>
      </c>
      <c r="E26" s="9">
        <v>12623.7</v>
      </c>
      <c r="F26" s="6" t="s">
        <v>26</v>
      </c>
      <c r="G26" s="10">
        <f t="shared" si="1"/>
        <v>1641.0810000000001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1.27</v>
      </c>
      <c r="E27" s="9">
        <v>12623.7</v>
      </c>
      <c r="F27" s="6" t="s">
        <v>26</v>
      </c>
      <c r="G27" s="10">
        <f t="shared" si="1"/>
        <v>16032.099000000002</v>
      </c>
    </row>
    <row r="28" spans="1:7" s="3" customFormat="1" ht="47.25" x14ac:dyDescent="0.25">
      <c r="A28" s="13">
        <f t="shared" si="0"/>
        <v>20</v>
      </c>
      <c r="B28" s="14" t="s">
        <v>68</v>
      </c>
      <c r="C28" s="15" t="s">
        <v>12</v>
      </c>
      <c r="D28" s="15">
        <v>1.73</v>
      </c>
      <c r="E28" s="15">
        <v>12623.7</v>
      </c>
      <c r="F28" s="57" t="s">
        <v>26</v>
      </c>
      <c r="G28" s="10">
        <f t="shared" si="1"/>
        <v>21839.001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v>185156.72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f>5147.11</f>
        <v>5147.1099999999997</v>
      </c>
    </row>
    <row r="33" spans="1:7" ht="24.75" hidden="1" customHeight="1" x14ac:dyDescent="0.25">
      <c r="A33" s="4">
        <v>2</v>
      </c>
      <c r="B33" s="8" t="s">
        <v>7</v>
      </c>
      <c r="C33" s="4" t="s">
        <v>8</v>
      </c>
      <c r="D33" s="9">
        <v>14.06</v>
      </c>
      <c r="E33" s="9">
        <v>5600</v>
      </c>
      <c r="F33" s="5" t="s">
        <v>9</v>
      </c>
      <c r="G33" s="10"/>
    </row>
    <row r="34" spans="1:7" ht="24" hidden="1" customHeight="1" x14ac:dyDescent="0.25">
      <c r="A34" s="4">
        <v>3</v>
      </c>
      <c r="B34" s="8" t="s">
        <v>10</v>
      </c>
      <c r="C34" s="4" t="s">
        <v>8</v>
      </c>
      <c r="D34" s="9">
        <v>10.14</v>
      </c>
      <c r="E34" s="9">
        <v>5600</v>
      </c>
      <c r="F34" s="5" t="s">
        <v>9</v>
      </c>
      <c r="G34" s="10"/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5147.1099999999997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190303.83</v>
      </c>
    </row>
    <row r="37" spans="1:7" s="26" customFormat="1" ht="22.5" customHeight="1" x14ac:dyDescent="0.3">
      <c r="A37" s="72" t="s">
        <v>69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75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59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7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106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44865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99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0.34</v>
      </c>
      <c r="E9" s="9">
        <v>12623.7</v>
      </c>
      <c r="F9" s="5" t="s">
        <v>13</v>
      </c>
      <c r="G9" s="10">
        <f>D9*E9</f>
        <v>4292.0580000000009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0.17</v>
      </c>
      <c r="E11" s="9">
        <v>12623.7</v>
      </c>
      <c r="F11" s="5" t="s">
        <v>16</v>
      </c>
      <c r="G11" s="10">
        <f t="shared" si="1"/>
        <v>2146.0290000000005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0.21</v>
      </c>
      <c r="E14" s="9">
        <v>12623.7</v>
      </c>
      <c r="F14" s="5" t="s">
        <v>26</v>
      </c>
      <c r="G14" s="10">
        <f t="shared" si="1"/>
        <v>2650.9769999999999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0.19</v>
      </c>
      <c r="E15" s="9">
        <v>12623.7</v>
      </c>
      <c r="F15" s="5" t="s">
        <v>14</v>
      </c>
      <c r="G15" s="10">
        <f t="shared" si="1"/>
        <v>2398.5030000000002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0.2</v>
      </c>
      <c r="E16" s="9">
        <v>12623.7</v>
      </c>
      <c r="F16" s="5" t="s">
        <v>23</v>
      </c>
      <c r="G16" s="10">
        <f t="shared" si="1"/>
        <v>2524.7400000000002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0.54</v>
      </c>
      <c r="E17" s="9">
        <v>12623.7</v>
      </c>
      <c r="F17" s="5" t="s">
        <v>26</v>
      </c>
      <c r="G17" s="10">
        <f t="shared" si="1"/>
        <v>6816.7980000000007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0.46</v>
      </c>
      <c r="E18" s="9">
        <v>12623.7</v>
      </c>
      <c r="F18" s="5" t="s">
        <v>26</v>
      </c>
      <c r="G18" s="10">
        <f t="shared" si="1"/>
        <v>5806.902000000001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0.48</v>
      </c>
      <c r="E21" s="9">
        <v>12623.7</v>
      </c>
      <c r="F21" s="5" t="s">
        <v>23</v>
      </c>
      <c r="G21" s="10">
        <f t="shared" si="1"/>
        <v>6059.3760000000002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1.1299999999999999</v>
      </c>
      <c r="E22" s="9">
        <v>12623.7</v>
      </c>
      <c r="F22" s="5" t="s">
        <v>26</v>
      </c>
      <c r="G22" s="10">
        <f>D22*E22</f>
        <v>14264.780999999999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3.23</v>
      </c>
      <c r="E23" s="9">
        <v>12623.7</v>
      </c>
      <c r="F23" s="5" t="s">
        <v>39</v>
      </c>
      <c r="G23" s="10">
        <f t="shared" si="1"/>
        <v>40774.550999999999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f>6095.96*1.04</f>
        <v>6339.7984000000006</v>
      </c>
      <c r="E24" s="9">
        <v>6</v>
      </c>
      <c r="F24" s="6" t="s">
        <v>26</v>
      </c>
      <c r="G24" s="10">
        <f t="shared" si="1"/>
        <v>38038.790400000005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1.71</v>
      </c>
      <c r="E25" s="9">
        <v>12623.7</v>
      </c>
      <c r="F25" s="6" t="s">
        <v>26</v>
      </c>
      <c r="G25" s="10">
        <f t="shared" si="1"/>
        <v>21586.527000000002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0.14000000000000001</v>
      </c>
      <c r="E26" s="9">
        <v>12623.7</v>
      </c>
      <c r="F26" s="6" t="s">
        <v>26</v>
      </c>
      <c r="G26" s="10">
        <f t="shared" si="1"/>
        <v>1767.3180000000002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1.32</v>
      </c>
      <c r="E27" s="9">
        <v>12623.7</v>
      </c>
      <c r="F27" s="6" t="s">
        <v>26</v>
      </c>
      <c r="G27" s="10">
        <f t="shared" si="1"/>
        <v>16663.284000000003</v>
      </c>
    </row>
    <row r="28" spans="1:7" s="3" customFormat="1" ht="47.25" x14ac:dyDescent="0.25">
      <c r="A28" s="13">
        <f t="shared" si="0"/>
        <v>20</v>
      </c>
      <c r="B28" s="14" t="s">
        <v>92</v>
      </c>
      <c r="C28" s="15" t="s">
        <v>12</v>
      </c>
      <c r="D28" s="15">
        <v>1.83</v>
      </c>
      <c r="E28" s="15">
        <v>12623.7</v>
      </c>
      <c r="F28" s="57" t="s">
        <v>26</v>
      </c>
      <c r="G28" s="10">
        <f t="shared" si="1"/>
        <v>23101.371000000003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f>SUM(G9:G28)+0.02</f>
        <v>192931.60940000002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v>47262.17</v>
      </c>
    </row>
    <row r="33" spans="1:7" ht="24.75" hidden="1" customHeight="1" x14ac:dyDescent="0.25">
      <c r="A33" s="4">
        <v>2</v>
      </c>
      <c r="B33" s="8" t="s">
        <v>7</v>
      </c>
      <c r="C33" s="4" t="s">
        <v>8</v>
      </c>
      <c r="D33" s="9">
        <v>14.62</v>
      </c>
      <c r="E33" s="9">
        <v>5600</v>
      </c>
      <c r="F33" s="5" t="s">
        <v>9</v>
      </c>
      <c r="G33" s="10">
        <v>0</v>
      </c>
    </row>
    <row r="34" spans="1:7" ht="24" hidden="1" customHeight="1" x14ac:dyDescent="0.25">
      <c r="A34" s="4">
        <v>3</v>
      </c>
      <c r="B34" s="8" t="s">
        <v>10</v>
      </c>
      <c r="C34" s="4" t="s">
        <v>8</v>
      </c>
      <c r="D34" s="9">
        <v>10.55</v>
      </c>
      <c r="E34" s="9">
        <v>5600</v>
      </c>
      <c r="F34" s="5" t="s">
        <v>9</v>
      </c>
      <c r="G34" s="10">
        <v>0</v>
      </c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47262.17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240193.7794</v>
      </c>
    </row>
    <row r="37" spans="1:7" s="26" customFormat="1" ht="22.5" customHeight="1" x14ac:dyDescent="0.3">
      <c r="A37" s="72" t="s">
        <v>105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107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100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41:G41"/>
    <mergeCell ref="A35:F35"/>
    <mergeCell ref="A36:F36"/>
    <mergeCell ref="A37:G37"/>
    <mergeCell ref="A38:G38"/>
    <mergeCell ref="A39:G39"/>
    <mergeCell ref="A40:G40"/>
    <mergeCell ref="A30:G30"/>
    <mergeCell ref="B2:G2"/>
    <mergeCell ref="A5:G5"/>
    <mergeCell ref="A6:G6"/>
    <mergeCell ref="A7:G7"/>
    <mergeCell ref="A29:F29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7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109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44895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99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0.34</v>
      </c>
      <c r="E9" s="9">
        <v>12623.7</v>
      </c>
      <c r="F9" s="5" t="s">
        <v>13</v>
      </c>
      <c r="G9" s="10">
        <f>D9*E9</f>
        <v>4292.0580000000009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0.17</v>
      </c>
      <c r="E11" s="9">
        <v>12623.7</v>
      </c>
      <c r="F11" s="5" t="s">
        <v>16</v>
      </c>
      <c r="G11" s="10">
        <f t="shared" si="1"/>
        <v>2146.0290000000005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0.21</v>
      </c>
      <c r="E14" s="9">
        <v>12623.7</v>
      </c>
      <c r="F14" s="5" t="s">
        <v>26</v>
      </c>
      <c r="G14" s="10">
        <f t="shared" si="1"/>
        <v>2650.9769999999999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0.19</v>
      </c>
      <c r="E15" s="9">
        <v>12623.7</v>
      </c>
      <c r="F15" s="5" t="s">
        <v>14</v>
      </c>
      <c r="G15" s="10">
        <f t="shared" si="1"/>
        <v>2398.5030000000002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0.2</v>
      </c>
      <c r="E16" s="9">
        <v>12623.7</v>
      </c>
      <c r="F16" s="5" t="s">
        <v>23</v>
      </c>
      <c r="G16" s="10">
        <f t="shared" si="1"/>
        <v>2524.7400000000002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0.54</v>
      </c>
      <c r="E17" s="9">
        <v>12623.7</v>
      </c>
      <c r="F17" s="5" t="s">
        <v>26</v>
      </c>
      <c r="G17" s="10">
        <f t="shared" si="1"/>
        <v>6816.7980000000007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0.46</v>
      </c>
      <c r="E18" s="9">
        <v>12623.7</v>
      </c>
      <c r="F18" s="5" t="s">
        <v>26</v>
      </c>
      <c r="G18" s="10">
        <f t="shared" si="1"/>
        <v>5806.902000000001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0.48</v>
      </c>
      <c r="E21" s="9">
        <v>12623.7</v>
      </c>
      <c r="F21" s="5" t="s">
        <v>23</v>
      </c>
      <c r="G21" s="10">
        <f t="shared" si="1"/>
        <v>6059.3760000000002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1.1299999999999999</v>
      </c>
      <c r="E22" s="9">
        <v>12623.7</v>
      </c>
      <c r="F22" s="5" t="s">
        <v>26</v>
      </c>
      <c r="G22" s="10">
        <f>D22*E22</f>
        <v>14264.780999999999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3.23</v>
      </c>
      <c r="E23" s="9">
        <v>12623.7</v>
      </c>
      <c r="F23" s="5" t="s">
        <v>39</v>
      </c>
      <c r="G23" s="10">
        <f t="shared" si="1"/>
        <v>40774.550999999999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f>6095.96*1.04</f>
        <v>6339.7984000000006</v>
      </c>
      <c r="E24" s="9">
        <v>6</v>
      </c>
      <c r="F24" s="6" t="s">
        <v>26</v>
      </c>
      <c r="G24" s="10">
        <f t="shared" si="1"/>
        <v>38038.790400000005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1.71</v>
      </c>
      <c r="E25" s="9">
        <v>12623.7</v>
      </c>
      <c r="F25" s="6" t="s">
        <v>26</v>
      </c>
      <c r="G25" s="10">
        <f t="shared" si="1"/>
        <v>21586.527000000002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0.14000000000000001</v>
      </c>
      <c r="E26" s="9">
        <v>12623.7</v>
      </c>
      <c r="F26" s="6" t="s">
        <v>26</v>
      </c>
      <c r="G26" s="10">
        <f t="shared" si="1"/>
        <v>1767.3180000000002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1.32</v>
      </c>
      <c r="E27" s="9">
        <v>12623.7</v>
      </c>
      <c r="F27" s="6" t="s">
        <v>26</v>
      </c>
      <c r="G27" s="10">
        <f t="shared" si="1"/>
        <v>16663.284000000003</v>
      </c>
    </row>
    <row r="28" spans="1:7" s="3" customFormat="1" ht="47.25" x14ac:dyDescent="0.25">
      <c r="A28" s="13">
        <f t="shared" si="0"/>
        <v>20</v>
      </c>
      <c r="B28" s="14" t="s">
        <v>92</v>
      </c>
      <c r="C28" s="15" t="s">
        <v>12</v>
      </c>
      <c r="D28" s="15">
        <v>1.83</v>
      </c>
      <c r="E28" s="15">
        <v>12623.7</v>
      </c>
      <c r="F28" s="57" t="s">
        <v>26</v>
      </c>
      <c r="G28" s="10">
        <f t="shared" si="1"/>
        <v>23101.371000000003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f>SUM(G9:G28)+0.02</f>
        <v>192931.60940000002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v>12143.98</v>
      </c>
    </row>
    <row r="33" spans="1:7" ht="24.75" hidden="1" customHeight="1" x14ac:dyDescent="0.25">
      <c r="A33" s="4">
        <v>2</v>
      </c>
      <c r="B33" s="8" t="s">
        <v>7</v>
      </c>
      <c r="C33" s="4" t="s">
        <v>8</v>
      </c>
      <c r="D33" s="9">
        <v>14.62</v>
      </c>
      <c r="E33" s="9">
        <v>5600</v>
      </c>
      <c r="F33" s="5" t="s">
        <v>9</v>
      </c>
      <c r="G33" s="10">
        <v>0</v>
      </c>
    </row>
    <row r="34" spans="1:7" ht="24" hidden="1" customHeight="1" x14ac:dyDescent="0.25">
      <c r="A34" s="4">
        <v>3</v>
      </c>
      <c r="B34" s="8" t="s">
        <v>10</v>
      </c>
      <c r="C34" s="4" t="s">
        <v>8</v>
      </c>
      <c r="D34" s="9">
        <v>10.55</v>
      </c>
      <c r="E34" s="9">
        <v>5600</v>
      </c>
      <c r="F34" s="5" t="s">
        <v>9</v>
      </c>
      <c r="G34" s="10">
        <v>0</v>
      </c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12143.98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205075.58940000003</v>
      </c>
    </row>
    <row r="37" spans="1:7" s="26" customFormat="1" ht="22.5" customHeight="1" x14ac:dyDescent="0.3">
      <c r="A37" s="72" t="s">
        <v>108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110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100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41:G41"/>
    <mergeCell ref="A35:F35"/>
    <mergeCell ref="A36:F36"/>
    <mergeCell ref="A37:G37"/>
    <mergeCell ref="A38:G38"/>
    <mergeCell ref="A39:G39"/>
    <mergeCell ref="A40:G40"/>
    <mergeCell ref="A30:G30"/>
    <mergeCell ref="B2:G2"/>
    <mergeCell ref="A5:G5"/>
    <mergeCell ref="A6:G6"/>
    <mergeCell ref="A7:G7"/>
    <mergeCell ref="A29:F29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1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113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44926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99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0.34</v>
      </c>
      <c r="E9" s="9">
        <v>12623.7</v>
      </c>
      <c r="F9" s="5" t="s">
        <v>13</v>
      </c>
      <c r="G9" s="10">
        <f>D9*E9</f>
        <v>4292.0580000000009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0.17</v>
      </c>
      <c r="E11" s="9">
        <v>12623.7</v>
      </c>
      <c r="F11" s="5" t="s">
        <v>16</v>
      </c>
      <c r="G11" s="10">
        <f t="shared" si="1"/>
        <v>2146.0290000000005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0.21</v>
      </c>
      <c r="E14" s="9">
        <v>12623.7</v>
      </c>
      <c r="F14" s="5" t="s">
        <v>26</v>
      </c>
      <c r="G14" s="10">
        <f t="shared" si="1"/>
        <v>2650.9769999999999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0.19</v>
      </c>
      <c r="E15" s="9">
        <v>12623.7</v>
      </c>
      <c r="F15" s="5" t="s">
        <v>14</v>
      </c>
      <c r="G15" s="10">
        <f t="shared" si="1"/>
        <v>2398.5030000000002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0.2</v>
      </c>
      <c r="E16" s="9">
        <v>12623.7</v>
      </c>
      <c r="F16" s="5" t="s">
        <v>23</v>
      </c>
      <c r="G16" s="10">
        <f t="shared" si="1"/>
        <v>2524.7400000000002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0.54</v>
      </c>
      <c r="E17" s="9">
        <v>12623.7</v>
      </c>
      <c r="F17" s="5" t="s">
        <v>26</v>
      </c>
      <c r="G17" s="10">
        <f t="shared" si="1"/>
        <v>6816.7980000000007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0.46</v>
      </c>
      <c r="E18" s="9">
        <v>12623.7</v>
      </c>
      <c r="F18" s="5" t="s">
        <v>26</v>
      </c>
      <c r="G18" s="10">
        <f t="shared" si="1"/>
        <v>5806.902000000001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0.48</v>
      </c>
      <c r="E21" s="9">
        <v>12623.7</v>
      </c>
      <c r="F21" s="5" t="s">
        <v>23</v>
      </c>
      <c r="G21" s="10">
        <f t="shared" si="1"/>
        <v>6059.3760000000002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1.1299999999999999</v>
      </c>
      <c r="E22" s="9">
        <v>12623.7</v>
      </c>
      <c r="F22" s="5" t="s">
        <v>26</v>
      </c>
      <c r="G22" s="10">
        <f>D22*E22</f>
        <v>14264.780999999999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3.23</v>
      </c>
      <c r="E23" s="9">
        <v>12623.7</v>
      </c>
      <c r="F23" s="5" t="s">
        <v>39</v>
      </c>
      <c r="G23" s="10">
        <f t="shared" si="1"/>
        <v>40774.550999999999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f>6095.96*1.04</f>
        <v>6339.7984000000006</v>
      </c>
      <c r="E24" s="9">
        <v>6</v>
      </c>
      <c r="F24" s="6" t="s">
        <v>26</v>
      </c>
      <c r="G24" s="10">
        <f t="shared" si="1"/>
        <v>38038.790400000005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1.71</v>
      </c>
      <c r="E25" s="9">
        <v>12623.7</v>
      </c>
      <c r="F25" s="6" t="s">
        <v>26</v>
      </c>
      <c r="G25" s="10">
        <f t="shared" si="1"/>
        <v>21586.527000000002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0.14000000000000001</v>
      </c>
      <c r="E26" s="9">
        <v>12623.7</v>
      </c>
      <c r="F26" s="6" t="s">
        <v>26</v>
      </c>
      <c r="G26" s="10">
        <f t="shared" si="1"/>
        <v>1767.3180000000002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1.32</v>
      </c>
      <c r="E27" s="9">
        <v>12623.7</v>
      </c>
      <c r="F27" s="6" t="s">
        <v>26</v>
      </c>
      <c r="G27" s="10">
        <f t="shared" si="1"/>
        <v>16663.284000000003</v>
      </c>
    </row>
    <row r="28" spans="1:7" s="3" customFormat="1" ht="47.25" x14ac:dyDescent="0.25">
      <c r="A28" s="13">
        <f t="shared" si="0"/>
        <v>20</v>
      </c>
      <c r="B28" s="14" t="s">
        <v>112</v>
      </c>
      <c r="C28" s="15" t="s">
        <v>12</v>
      </c>
      <c r="D28" s="15">
        <v>1.98</v>
      </c>
      <c r="E28" s="15">
        <v>12623.7</v>
      </c>
      <c r="F28" s="57" t="s">
        <v>26</v>
      </c>
      <c r="G28" s="10">
        <f t="shared" si="1"/>
        <v>24994.925999999999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f>SUM(G9:G28)+0.02</f>
        <v>194825.16440000001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v>33776.370000000003</v>
      </c>
    </row>
    <row r="33" spans="1:7" ht="24.75" hidden="1" customHeight="1" x14ac:dyDescent="0.25">
      <c r="A33" s="4">
        <v>2</v>
      </c>
      <c r="B33" s="8" t="s">
        <v>7</v>
      </c>
      <c r="C33" s="4" t="s">
        <v>8</v>
      </c>
      <c r="D33" s="9">
        <v>14.62</v>
      </c>
      <c r="E33" s="9">
        <v>5600</v>
      </c>
      <c r="F33" s="5" t="s">
        <v>9</v>
      </c>
      <c r="G33" s="10">
        <v>0</v>
      </c>
    </row>
    <row r="34" spans="1:7" ht="24" hidden="1" customHeight="1" x14ac:dyDescent="0.25">
      <c r="A34" s="4">
        <v>3</v>
      </c>
      <c r="B34" s="8" t="s">
        <v>10</v>
      </c>
      <c r="C34" s="4" t="s">
        <v>8</v>
      </c>
      <c r="D34" s="9">
        <v>10.55</v>
      </c>
      <c r="E34" s="9">
        <v>5600</v>
      </c>
      <c r="F34" s="5" t="s">
        <v>9</v>
      </c>
      <c r="G34" s="10">
        <v>0</v>
      </c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33776.370000000003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228601.5344</v>
      </c>
    </row>
    <row r="37" spans="1:7" s="26" customFormat="1" ht="22.5" customHeight="1" x14ac:dyDescent="0.3">
      <c r="A37" s="72" t="s">
        <v>111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115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100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41:G41"/>
    <mergeCell ref="A35:F35"/>
    <mergeCell ref="A36:F36"/>
    <mergeCell ref="A37:G37"/>
    <mergeCell ref="A38:G38"/>
    <mergeCell ref="A39:G39"/>
    <mergeCell ref="A40:G40"/>
    <mergeCell ref="A30:G30"/>
    <mergeCell ref="B2:G2"/>
    <mergeCell ref="A5:G5"/>
    <mergeCell ref="A6:G6"/>
    <mergeCell ref="A7:G7"/>
    <mergeCell ref="A29:F29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zoomScale="70" zoomScaleNormal="70" workbookViewId="0">
      <selection activeCell="E45" sqref="E45"/>
    </sheetView>
  </sheetViews>
  <sheetFormatPr defaultRowHeight="15.75" x14ac:dyDescent="0.25"/>
  <cols>
    <col min="1" max="1" width="11" style="1" customWidth="1"/>
    <col min="2" max="2" width="104" style="1" customWidth="1"/>
    <col min="3" max="3" width="36.42578125" style="39" customWidth="1"/>
    <col min="4" max="6" width="33.7109375" style="1" customWidth="1"/>
    <col min="7" max="7" width="11.7109375" style="1" bestFit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0" width="8.85546875" style="1" customWidth="1"/>
    <col min="16381" max="16384" width="8.85546875" style="1"/>
  </cols>
  <sheetData>
    <row r="2" spans="1:4" ht="48.75" customHeight="1" x14ac:dyDescent="0.25">
      <c r="B2" s="76" t="s">
        <v>116</v>
      </c>
      <c r="C2" s="84"/>
    </row>
    <row r="3" spans="1:4" s="3" customFormat="1" ht="34.15" customHeight="1" x14ac:dyDescent="0.25">
      <c r="C3" s="52"/>
    </row>
    <row r="4" spans="1:4" s="3" customFormat="1" ht="60.6" customHeight="1" x14ac:dyDescent="0.3">
      <c r="A4" s="44">
        <v>1</v>
      </c>
      <c r="B4" s="49" t="s">
        <v>70</v>
      </c>
      <c r="C4" s="61">
        <v>2878202.92</v>
      </c>
    </row>
    <row r="5" spans="1:4" s="3" customFormat="1" ht="60.6" customHeight="1" x14ac:dyDescent="0.3">
      <c r="A5" s="44">
        <v>2</v>
      </c>
      <c r="B5" s="49" t="s">
        <v>95</v>
      </c>
      <c r="C5" s="61">
        <f>2150*12</f>
        <v>25800</v>
      </c>
    </row>
    <row r="6" spans="1:4" s="3" customFormat="1" ht="60.6" customHeight="1" x14ac:dyDescent="0.3">
      <c r="A6" s="44">
        <v>3</v>
      </c>
      <c r="B6" s="49" t="s">
        <v>96</v>
      </c>
      <c r="C6" s="61">
        <v>23800</v>
      </c>
    </row>
    <row r="7" spans="1:4" s="26" customFormat="1" ht="43.9" customHeight="1" x14ac:dyDescent="0.3">
      <c r="A7" s="45">
        <v>4</v>
      </c>
      <c r="B7" s="49" t="s">
        <v>71</v>
      </c>
      <c r="C7" s="59">
        <v>2876460.63</v>
      </c>
    </row>
    <row r="8" spans="1:4" s="26" customFormat="1" ht="54" customHeight="1" x14ac:dyDescent="0.3">
      <c r="A8" s="45">
        <v>5</v>
      </c>
      <c r="B8" s="49" t="s">
        <v>72</v>
      </c>
      <c r="C8" s="59">
        <f>C4-C7</f>
        <v>1742.2900000000373</v>
      </c>
    </row>
    <row r="9" spans="1:4" s="26" customFormat="1" ht="54" customHeight="1" x14ac:dyDescent="0.3">
      <c r="A9" s="45">
        <v>6</v>
      </c>
      <c r="B9" s="49" t="s">
        <v>114</v>
      </c>
      <c r="C9" s="64">
        <v>1</v>
      </c>
    </row>
    <row r="10" spans="1:4" ht="53.45" customHeight="1" x14ac:dyDescent="0.3">
      <c r="A10" s="4" t="s">
        <v>0</v>
      </c>
      <c r="B10" s="46" t="s">
        <v>1</v>
      </c>
      <c r="C10" s="60" t="s">
        <v>73</v>
      </c>
      <c r="D10" s="7"/>
    </row>
    <row r="11" spans="1:4" ht="69" customHeight="1" x14ac:dyDescent="0.25">
      <c r="A11" s="4">
        <v>1</v>
      </c>
      <c r="B11" s="8" t="s">
        <v>11</v>
      </c>
      <c r="C11" s="51">
        <f>янв!G9+фев!G9+мар!G9+апр!G9+май!G9+июнь!G9+июль!G9+авг!G9+сен!G9+окт!G9+ноя!G9+дек!G9</f>
        <v>51378.459000000017</v>
      </c>
    </row>
    <row r="12" spans="1:4" ht="74.25" customHeight="1" x14ac:dyDescent="0.25">
      <c r="A12" s="4">
        <f t="shared" ref="A12:A30" si="0">A11+1</f>
        <v>2</v>
      </c>
      <c r="B12" s="8" t="s">
        <v>61</v>
      </c>
      <c r="C12" s="51">
        <f>янв!G10+фев!G10+мар!G10+апр!G10+май!G10+июнь!G10+июль!G10+авг!G10+сен!G10+окт!G10+ноя!G10+дек!G10</f>
        <v>12118.752000000002</v>
      </c>
    </row>
    <row r="13" spans="1:4" ht="69" customHeight="1" x14ac:dyDescent="0.25">
      <c r="A13" s="4">
        <f t="shared" si="0"/>
        <v>3</v>
      </c>
      <c r="B13" s="8" t="s">
        <v>17</v>
      </c>
      <c r="C13" s="51">
        <f>янв!G11+фев!G11+мар!G11+апр!G11+май!G11+июнь!G11+июль!G11+авг!G11+сен!G11+окт!G11+ноя!G11+дек!G11</f>
        <v>25626.111000000012</v>
      </c>
    </row>
    <row r="14" spans="1:4" ht="72.75" customHeight="1" x14ac:dyDescent="0.25">
      <c r="A14" s="4">
        <f t="shared" si="0"/>
        <v>4</v>
      </c>
      <c r="B14" s="8" t="s">
        <v>18</v>
      </c>
      <c r="C14" s="51">
        <f>янв!G12+фев!G12+мар!G12+апр!G12+май!G12+июнь!G12+июль!G12+авг!G12+сен!G12+окт!G12+ноя!G12+дек!G12</f>
        <v>10603.907999999998</v>
      </c>
    </row>
    <row r="15" spans="1:4" x14ac:dyDescent="0.25">
      <c r="A15" s="4">
        <f t="shared" si="0"/>
        <v>5</v>
      </c>
      <c r="B15" s="8" t="s">
        <v>21</v>
      </c>
      <c r="C15" s="51">
        <f>янв!G13+фев!G13+мар!G13+апр!G13+май!G13+июнь!G13+июль!G13+авг!G13+сен!G13+окт!G13+ноя!G13+дек!G13</f>
        <v>6059.3760000000011</v>
      </c>
    </row>
    <row r="16" spans="1:4" ht="71.25" customHeight="1" x14ac:dyDescent="0.25">
      <c r="A16" s="4">
        <f t="shared" si="0"/>
        <v>6</v>
      </c>
      <c r="B16" s="8" t="s">
        <v>24</v>
      </c>
      <c r="C16" s="51">
        <f>янв!G14+фев!G14+мар!G14+апр!G14+май!G14+июнь!G14+июль!G14+авг!G14+сен!G14+окт!G14+ноя!G14+дек!G14</f>
        <v>31685.486999999994</v>
      </c>
    </row>
    <row r="17" spans="1:8" x14ac:dyDescent="0.25">
      <c r="A17" s="4">
        <f t="shared" si="0"/>
        <v>7</v>
      </c>
      <c r="B17" s="8" t="s">
        <v>62</v>
      </c>
      <c r="C17" s="51">
        <f>янв!G15+фев!G15+мар!G15+апр!G15+май!G15+июнь!G15+июль!G15+авг!G15+сен!G15+окт!G15+ноя!G15+дек!G15</f>
        <v>28655.799000000006</v>
      </c>
    </row>
    <row r="18" spans="1:8" x14ac:dyDescent="0.25">
      <c r="A18" s="4">
        <f t="shared" si="0"/>
        <v>8</v>
      </c>
      <c r="B18" s="8" t="s">
        <v>28</v>
      </c>
      <c r="C18" s="51">
        <f>янв!G16+фев!G16+мар!G16+апр!G16+май!G16+июнь!G16+июль!G16+авг!G16+сен!G16+окт!G16+ноя!G16+дек!G16</f>
        <v>30170.643000000007</v>
      </c>
    </row>
    <row r="19" spans="1:8" ht="33" customHeight="1" x14ac:dyDescent="0.25">
      <c r="A19" s="4">
        <f t="shared" si="0"/>
        <v>9</v>
      </c>
      <c r="B19" s="8" t="s">
        <v>29</v>
      </c>
      <c r="C19" s="51">
        <f>янв!G17+фев!G17+мар!G17+апр!G17+май!G17+июнь!G17+июль!G17+авг!G17+сен!G17+окт!G17+ноя!G17+дек!G17</f>
        <v>81549.101999999999</v>
      </c>
    </row>
    <row r="20" spans="1:8" ht="33" customHeight="1" x14ac:dyDescent="0.25">
      <c r="A20" s="4">
        <f t="shared" si="0"/>
        <v>10</v>
      </c>
      <c r="B20" s="8" t="s">
        <v>30</v>
      </c>
      <c r="C20" s="51">
        <f>янв!G18+фев!G18+мар!G18+апр!G18+май!G18+июнь!G18+июль!G18+авг!G18+сен!G18+окт!G18+ноя!G18+дек!G18</f>
        <v>69430.35000000002</v>
      </c>
    </row>
    <row r="21" spans="1:8" ht="41.25" customHeight="1" x14ac:dyDescent="0.25">
      <c r="A21" s="4">
        <f t="shared" si="0"/>
        <v>11</v>
      </c>
      <c r="B21" s="8" t="s">
        <v>31</v>
      </c>
      <c r="C21" s="51">
        <f>янв!G19+фев!G19+мар!G19+апр!G19+май!G19+июнь!G19+июль!G19+авг!G19+сен!G19+окт!G19+ноя!G19+дек!G19</f>
        <v>7574.2200000000021</v>
      </c>
    </row>
    <row r="22" spans="1:8" ht="34.15" customHeight="1" x14ac:dyDescent="0.25">
      <c r="A22" s="4">
        <f t="shared" si="0"/>
        <v>12</v>
      </c>
      <c r="B22" s="8" t="s">
        <v>33</v>
      </c>
      <c r="C22" s="51">
        <f>янв!G20+фев!G20+мар!G20+апр!G20+май!G20+июнь!G20+июль!G20+авг!G20+сен!G20+окт!G20+ноя!G20+дек!G20</f>
        <v>12118.752000000002</v>
      </c>
    </row>
    <row r="23" spans="1:8" x14ac:dyDescent="0.25">
      <c r="A23" s="4">
        <f t="shared" si="0"/>
        <v>13</v>
      </c>
      <c r="B23" s="8" t="s">
        <v>35</v>
      </c>
      <c r="C23" s="51">
        <f>янв!G21+фев!G21+мар!G21+апр!G21+май!G21+июнь!G21+июль!G21+авг!G21+сен!G21+окт!G21+ноя!G21+дек!G21</f>
        <v>72460.03800000003</v>
      </c>
    </row>
    <row r="24" spans="1:8" x14ac:dyDescent="0.25">
      <c r="A24" s="4">
        <f t="shared" si="0"/>
        <v>14</v>
      </c>
      <c r="B24" s="8" t="s">
        <v>49</v>
      </c>
      <c r="C24" s="51">
        <f>янв!G22+фев!G22+мар!G22+апр!G22+май!G22+июнь!G22+июль!G22+авг!G22+сен!G22+окт!G22+ноя!G22+дек!G22</f>
        <v>170672.424</v>
      </c>
    </row>
    <row r="25" spans="1:8" x14ac:dyDescent="0.25">
      <c r="A25" s="4">
        <f t="shared" si="0"/>
        <v>15</v>
      </c>
      <c r="B25" s="8" t="s">
        <v>65</v>
      </c>
      <c r="C25" s="51">
        <f>янв!G23+фев!G23+мар!G23+апр!G23+май!G23+июнь!G23+июль!G23+авг!G23+сен!G23+окт!G23+ноя!G23+дек!G23</f>
        <v>487779.76799999992</v>
      </c>
    </row>
    <row r="26" spans="1:8" x14ac:dyDescent="0.25">
      <c r="A26" s="4">
        <f t="shared" si="0"/>
        <v>16</v>
      </c>
      <c r="B26" s="11" t="s">
        <v>40</v>
      </c>
      <c r="C26" s="51">
        <f>янв!G24+фев!G24+мар!G24+апр!G24+май!G24+июнь!G24+июль!G24+авг!G24+сен!G24+окт!G24+ноя!G24+дек!G24</f>
        <v>455002.45439999999</v>
      </c>
    </row>
    <row r="27" spans="1:8" x14ac:dyDescent="0.25">
      <c r="A27" s="4">
        <f t="shared" si="0"/>
        <v>17</v>
      </c>
      <c r="B27" s="11" t="s">
        <v>42</v>
      </c>
      <c r="C27" s="51">
        <f>янв!G25+фев!G25+мар!G25+апр!G25+май!G25+июнь!G25+июль!G25+авг!G25+сен!G25+окт!G25+ноя!G25+дек!G25</f>
        <v>258154.66500000004</v>
      </c>
    </row>
    <row r="28" spans="1:8" x14ac:dyDescent="0.25">
      <c r="A28" s="4">
        <f t="shared" si="0"/>
        <v>18</v>
      </c>
      <c r="B28" s="11" t="s">
        <v>43</v>
      </c>
      <c r="C28" s="51">
        <f>янв!G26+фев!G26+мар!G26+апр!G26+май!G26+июнь!G26+июль!G26+авг!G26+сен!G26+окт!G26+ноя!G26+дек!G26</f>
        <v>21081.578999999998</v>
      </c>
    </row>
    <row r="29" spans="1:8" ht="24" customHeight="1" x14ac:dyDescent="0.25">
      <c r="A29" s="4">
        <f t="shared" si="0"/>
        <v>19</v>
      </c>
      <c r="B29" s="63" t="s">
        <v>45</v>
      </c>
      <c r="C29" s="51">
        <f>янв!G27+фев!G27+мар!G27+апр!G27+май!G27+июнь!G27+июль!G27+авг!G27+сен!G27+окт!G27+ноя!G27+дек!G27</f>
        <v>199328.22300000009</v>
      </c>
    </row>
    <row r="30" spans="1:8" s="3" customFormat="1" ht="31.5" x14ac:dyDescent="0.25">
      <c r="A30" s="4">
        <f t="shared" si="0"/>
        <v>20</v>
      </c>
      <c r="B30" s="14" t="s">
        <v>46</v>
      </c>
      <c r="C30" s="51">
        <f>янв!G28+фев!G28+мар!G28+апр!G28+май!G28+июнь!G28+июль!G28+авг!G28+сен!G28+окт!G28+ноя!G28+дек!G28</f>
        <v>271535.78700000007</v>
      </c>
      <c r="H30" s="40"/>
    </row>
    <row r="31" spans="1:8" s="17" customFormat="1" x14ac:dyDescent="0.25">
      <c r="A31" s="81" t="s">
        <v>48</v>
      </c>
      <c r="B31" s="82"/>
      <c r="C31" s="51">
        <f>SUM(C11:C30)</f>
        <v>2302985.8974000001</v>
      </c>
    </row>
    <row r="32" spans="1:8" s="43" customFormat="1" x14ac:dyDescent="0.25">
      <c r="A32" s="42" t="s">
        <v>47</v>
      </c>
      <c r="B32" s="42"/>
      <c r="C32" s="51"/>
    </row>
    <row r="33" spans="1:5" ht="56.25" customHeight="1" x14ac:dyDescent="0.3">
      <c r="A33" s="4" t="s">
        <v>0</v>
      </c>
      <c r="B33" s="46" t="s">
        <v>1</v>
      </c>
      <c r="C33" s="50" t="s">
        <v>73</v>
      </c>
    </row>
    <row r="34" spans="1:5" ht="28.15" customHeight="1" x14ac:dyDescent="0.25">
      <c r="A34" s="4">
        <v>1</v>
      </c>
      <c r="B34" s="18" t="s">
        <v>47</v>
      </c>
      <c r="C34" s="51">
        <f>янв!G32+фев!G32+мар!G32+апр!G32+май!G32+июнь!G32+июль!G32+авг!G32+сен!G32+окт!G32+ноя!G32+дек!G32</f>
        <v>241672.41</v>
      </c>
    </row>
    <row r="35" spans="1:5" ht="32.25" customHeight="1" x14ac:dyDescent="0.25">
      <c r="A35" s="37">
        <v>2</v>
      </c>
      <c r="B35" s="38" t="s">
        <v>7</v>
      </c>
      <c r="C35" s="51">
        <f>янв!G33+фев!G33+мар!G33+апр!G33+май!G33+июнь!G33+июль!G33+авг!G33+сен!G33+окт!G33+ноя!G33+дек!G33</f>
        <v>81872</v>
      </c>
    </row>
    <row r="36" spans="1:5" ht="32.25" customHeight="1" x14ac:dyDescent="0.25">
      <c r="A36" s="37">
        <v>3</v>
      </c>
      <c r="B36" s="38" t="s">
        <v>10</v>
      </c>
      <c r="C36" s="51">
        <f>янв!G34+фев!G34+мар!G34+апр!G34+май!G34+июнь!G34+июль!G34+авг!G34+сен!G34+окт!G34+ноя!G34+дек!G34</f>
        <v>59080.000000000007</v>
      </c>
    </row>
    <row r="37" spans="1:5" s="20" customFormat="1" x14ac:dyDescent="0.25">
      <c r="A37" s="67" t="s">
        <v>48</v>
      </c>
      <c r="B37" s="68"/>
      <c r="C37" s="51">
        <f>SUM(C34:C36)</f>
        <v>382624.41000000003</v>
      </c>
    </row>
    <row r="38" spans="1:5" s="17" customFormat="1" x14ac:dyDescent="0.25">
      <c r="A38" s="69" t="s">
        <v>50</v>
      </c>
      <c r="B38" s="70"/>
      <c r="C38" s="51">
        <f>C31+C37</f>
        <v>2685610.3074000003</v>
      </c>
    </row>
    <row r="39" spans="1:5" s="26" customFormat="1" ht="21" customHeight="1" x14ac:dyDescent="0.3">
      <c r="A39" s="47"/>
      <c r="B39" s="48" t="s">
        <v>74</v>
      </c>
      <c r="C39" s="62">
        <f>C4-C38+C5</f>
        <v>218392.61259999964</v>
      </c>
      <c r="D39" s="54"/>
    </row>
    <row r="40" spans="1:5" s="26" customFormat="1" ht="28.5" customHeight="1" x14ac:dyDescent="0.3">
      <c r="A40" s="72"/>
      <c r="B40" s="74"/>
      <c r="C40" s="74"/>
    </row>
    <row r="41" spans="1:5" s="26" customFormat="1" ht="32.25" customHeight="1" x14ac:dyDescent="0.3">
      <c r="A41" s="65"/>
      <c r="B41" s="66"/>
      <c r="C41" s="66"/>
    </row>
    <row r="42" spans="1:5" s="26" customFormat="1" ht="39.75" customHeight="1" x14ac:dyDescent="0.3">
      <c r="A42" s="65"/>
      <c r="B42" s="66"/>
      <c r="C42" s="66"/>
    </row>
    <row r="43" spans="1:5" s="26" customFormat="1" ht="53.25" customHeight="1" x14ac:dyDescent="0.3">
      <c r="A43" s="65"/>
      <c r="B43" s="65"/>
      <c r="C43" s="65"/>
      <c r="D43" s="36"/>
      <c r="E43" s="36"/>
    </row>
    <row r="44" spans="1:5" s="21" customFormat="1" ht="18.75" x14ac:dyDescent="0.3">
      <c r="A44" s="27"/>
      <c r="B44" s="28"/>
      <c r="C44" s="53"/>
      <c r="D44" s="29"/>
      <c r="E44" s="29"/>
    </row>
    <row r="45" spans="1:5" s="21" customFormat="1" ht="37.9" customHeight="1" x14ac:dyDescent="0.3">
      <c r="A45" s="27"/>
      <c r="B45" s="27"/>
      <c r="C45" s="53"/>
      <c r="D45" s="29"/>
      <c r="E45" s="29"/>
    </row>
    <row r="46" spans="1:5" ht="18.75" x14ac:dyDescent="0.3">
      <c r="A46" s="31"/>
      <c r="B46" s="31"/>
      <c r="C46" s="41"/>
      <c r="D46" s="31"/>
      <c r="E46" s="31"/>
    </row>
    <row r="47" spans="1:5" ht="18.75" x14ac:dyDescent="0.3">
      <c r="A47" s="31"/>
      <c r="B47" s="31"/>
      <c r="C47" s="41"/>
      <c r="D47" s="31"/>
      <c r="E47" s="31"/>
    </row>
    <row r="48" spans="1:5" ht="18.75" x14ac:dyDescent="0.3">
      <c r="A48" s="31"/>
      <c r="B48" s="31"/>
      <c r="C48" s="41"/>
      <c r="D48" s="31"/>
      <c r="E48" s="31"/>
    </row>
    <row r="49" spans="1:5" ht="18.75" x14ac:dyDescent="0.3">
      <c r="A49" s="31"/>
      <c r="B49" s="31"/>
      <c r="C49" s="41"/>
      <c r="D49" s="31"/>
      <c r="E49" s="31"/>
    </row>
    <row r="50" spans="1:5" ht="18.75" x14ac:dyDescent="0.3">
      <c r="A50" s="31"/>
      <c r="B50" s="31"/>
      <c r="C50" s="41"/>
      <c r="D50" s="31"/>
      <c r="E50" s="31"/>
    </row>
    <row r="51" spans="1:5" ht="18.75" x14ac:dyDescent="0.3">
      <c r="A51" s="31"/>
      <c r="B51" s="31"/>
      <c r="C51" s="41"/>
      <c r="D51" s="31"/>
      <c r="E51" s="31"/>
    </row>
  </sheetData>
  <mergeCells count="8">
    <mergeCell ref="B2:C2"/>
    <mergeCell ref="A31:B31"/>
    <mergeCell ref="A43:C43"/>
    <mergeCell ref="A37:B37"/>
    <mergeCell ref="A38:B38"/>
    <mergeCell ref="A40:C40"/>
    <mergeCell ref="A41:C41"/>
    <mergeCell ref="A42:C42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5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77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44620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0.34</v>
      </c>
      <c r="E9" s="9">
        <v>12623.7</v>
      </c>
      <c r="F9" s="5" t="s">
        <v>13</v>
      </c>
      <c r="G9" s="10">
        <f>D9*E9</f>
        <v>4292.0580000000009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0.17</v>
      </c>
      <c r="E11" s="9">
        <v>12623.7</v>
      </c>
      <c r="F11" s="5" t="s">
        <v>16</v>
      </c>
      <c r="G11" s="10">
        <f t="shared" si="1"/>
        <v>2146.0290000000005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0.21</v>
      </c>
      <c r="E14" s="9">
        <v>12623.7</v>
      </c>
      <c r="F14" s="5" t="s">
        <v>26</v>
      </c>
      <c r="G14" s="10">
        <f t="shared" si="1"/>
        <v>2650.9769999999999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0.19</v>
      </c>
      <c r="E15" s="9">
        <v>12623.7</v>
      </c>
      <c r="F15" s="5" t="s">
        <v>14</v>
      </c>
      <c r="G15" s="10">
        <f t="shared" si="1"/>
        <v>2398.5030000000002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0.2</v>
      </c>
      <c r="E16" s="9">
        <v>12623.7</v>
      </c>
      <c r="F16" s="5" t="s">
        <v>23</v>
      </c>
      <c r="G16" s="10">
        <f t="shared" si="1"/>
        <v>2524.7400000000002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0.54</v>
      </c>
      <c r="E17" s="9">
        <v>12623.7</v>
      </c>
      <c r="F17" s="5" t="s">
        <v>26</v>
      </c>
      <c r="G17" s="10">
        <f t="shared" si="1"/>
        <v>6816.7980000000007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0.46</v>
      </c>
      <c r="E18" s="9">
        <v>12623.7</v>
      </c>
      <c r="F18" s="5" t="s">
        <v>26</v>
      </c>
      <c r="G18" s="10">
        <f t="shared" si="1"/>
        <v>5806.902000000001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0.48</v>
      </c>
      <c r="E21" s="9">
        <v>12623.7</v>
      </c>
      <c r="F21" s="5" t="s">
        <v>23</v>
      </c>
      <c r="G21" s="10">
        <f t="shared" si="1"/>
        <v>6059.3760000000002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1.1299999999999999</v>
      </c>
      <c r="E22" s="9">
        <v>12623.7</v>
      </c>
      <c r="F22" s="5" t="s">
        <v>26</v>
      </c>
      <c r="G22" s="10">
        <f>D22*E22</f>
        <v>14264.780999999999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3.23</v>
      </c>
      <c r="E23" s="9">
        <v>12623.7</v>
      </c>
      <c r="F23" s="5" t="s">
        <v>39</v>
      </c>
      <c r="G23" s="10">
        <f t="shared" si="1"/>
        <v>40774.550999999999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f>6095.96*1.04</f>
        <v>6339.7984000000006</v>
      </c>
      <c r="E24" s="9">
        <v>6</v>
      </c>
      <c r="F24" s="6" t="s">
        <v>26</v>
      </c>
      <c r="G24" s="10">
        <f t="shared" si="1"/>
        <v>38038.790400000005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1.71</v>
      </c>
      <c r="E25" s="9">
        <v>12623.7</v>
      </c>
      <c r="F25" s="6" t="s">
        <v>26</v>
      </c>
      <c r="G25" s="10">
        <f t="shared" si="1"/>
        <v>21586.527000000002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0.14000000000000001</v>
      </c>
      <c r="E26" s="9">
        <v>12623.7</v>
      </c>
      <c r="F26" s="6" t="s">
        <v>26</v>
      </c>
      <c r="G26" s="10">
        <f t="shared" si="1"/>
        <v>1767.3180000000002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1.32</v>
      </c>
      <c r="E27" s="9">
        <v>12623.7</v>
      </c>
      <c r="F27" s="6" t="s">
        <v>26</v>
      </c>
      <c r="G27" s="10">
        <f t="shared" si="1"/>
        <v>16663.284000000003</v>
      </c>
    </row>
    <row r="28" spans="1:7" s="3" customFormat="1" ht="47.25" x14ac:dyDescent="0.25">
      <c r="A28" s="13">
        <f t="shared" si="0"/>
        <v>20</v>
      </c>
      <c r="B28" s="14" t="s">
        <v>68</v>
      </c>
      <c r="C28" s="15" t="s">
        <v>12</v>
      </c>
      <c r="D28" s="15">
        <v>1.73</v>
      </c>
      <c r="E28" s="15">
        <v>12623.7</v>
      </c>
      <c r="F28" s="57" t="s">
        <v>26</v>
      </c>
      <c r="G28" s="10">
        <f t="shared" si="1"/>
        <v>21839.001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f>SUM(G9:G28)+0.02</f>
        <v>191669.23939999999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f>6867.38+141.6</f>
        <v>7008.9800000000005</v>
      </c>
    </row>
    <row r="33" spans="1:7" ht="24.75" customHeight="1" x14ac:dyDescent="0.25">
      <c r="A33" s="4">
        <v>2</v>
      </c>
      <c r="B33" s="8" t="s">
        <v>7</v>
      </c>
      <c r="C33" s="4" t="s">
        <v>8</v>
      </c>
      <c r="D33" s="9">
        <v>14.62</v>
      </c>
      <c r="E33" s="9">
        <v>5600</v>
      </c>
      <c r="F33" s="5" t="s">
        <v>9</v>
      </c>
      <c r="G33" s="10">
        <v>0</v>
      </c>
    </row>
    <row r="34" spans="1:7" ht="24" customHeight="1" x14ac:dyDescent="0.25">
      <c r="A34" s="4">
        <v>3</v>
      </c>
      <c r="B34" s="8" t="s">
        <v>10</v>
      </c>
      <c r="C34" s="4" t="s">
        <v>8</v>
      </c>
      <c r="D34" s="9">
        <v>10.55</v>
      </c>
      <c r="E34" s="9">
        <v>5600</v>
      </c>
      <c r="F34" s="5" t="s">
        <v>9</v>
      </c>
      <c r="G34" s="10">
        <v>0</v>
      </c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7008.9800000000005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198678.2194</v>
      </c>
    </row>
    <row r="37" spans="1:7" s="26" customFormat="1" ht="22.5" customHeight="1" x14ac:dyDescent="0.3">
      <c r="A37" s="72" t="s">
        <v>76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78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59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41:G41"/>
    <mergeCell ref="A35:F35"/>
    <mergeCell ref="A36:F36"/>
    <mergeCell ref="A37:G37"/>
    <mergeCell ref="A38:G38"/>
    <mergeCell ref="A39:G39"/>
    <mergeCell ref="A40:G40"/>
    <mergeCell ref="A30:G30"/>
    <mergeCell ref="B2:G2"/>
    <mergeCell ref="A5:G5"/>
    <mergeCell ref="A6:G6"/>
    <mergeCell ref="A7:G7"/>
    <mergeCell ref="A29:F29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4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80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44651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0.34</v>
      </c>
      <c r="E9" s="9">
        <v>12623.7</v>
      </c>
      <c r="F9" s="5" t="s">
        <v>13</v>
      </c>
      <c r="G9" s="10">
        <f>D9*E9</f>
        <v>4292.0580000000009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0.17</v>
      </c>
      <c r="E11" s="9">
        <v>12623.7</v>
      </c>
      <c r="F11" s="5" t="s">
        <v>16</v>
      </c>
      <c r="G11" s="10">
        <f t="shared" si="1"/>
        <v>2146.0290000000005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0.21</v>
      </c>
      <c r="E14" s="9">
        <v>12623.7</v>
      </c>
      <c r="F14" s="5" t="s">
        <v>26</v>
      </c>
      <c r="G14" s="10">
        <f t="shared" si="1"/>
        <v>2650.9769999999999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0.19</v>
      </c>
      <c r="E15" s="9">
        <v>12623.7</v>
      </c>
      <c r="F15" s="5" t="s">
        <v>14</v>
      </c>
      <c r="G15" s="10">
        <f t="shared" si="1"/>
        <v>2398.5030000000002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0.2</v>
      </c>
      <c r="E16" s="9">
        <v>12623.7</v>
      </c>
      <c r="F16" s="5" t="s">
        <v>23</v>
      </c>
      <c r="G16" s="10">
        <f t="shared" si="1"/>
        <v>2524.7400000000002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0.54</v>
      </c>
      <c r="E17" s="9">
        <v>12623.7</v>
      </c>
      <c r="F17" s="5" t="s">
        <v>26</v>
      </c>
      <c r="G17" s="10">
        <f t="shared" si="1"/>
        <v>6816.7980000000007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0.46</v>
      </c>
      <c r="E18" s="9">
        <v>12623.7</v>
      </c>
      <c r="F18" s="5" t="s">
        <v>26</v>
      </c>
      <c r="G18" s="10">
        <f t="shared" si="1"/>
        <v>5806.902000000001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0.48</v>
      </c>
      <c r="E21" s="9">
        <v>12623.7</v>
      </c>
      <c r="F21" s="5" t="s">
        <v>23</v>
      </c>
      <c r="G21" s="10">
        <f t="shared" si="1"/>
        <v>6059.3760000000002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1.1299999999999999</v>
      </c>
      <c r="E22" s="9">
        <v>12623.7</v>
      </c>
      <c r="F22" s="5" t="s">
        <v>26</v>
      </c>
      <c r="G22" s="10">
        <f>D22*E22</f>
        <v>14264.780999999999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3.23</v>
      </c>
      <c r="E23" s="9">
        <v>12623.7</v>
      </c>
      <c r="F23" s="5" t="s">
        <v>39</v>
      </c>
      <c r="G23" s="10">
        <f t="shared" si="1"/>
        <v>40774.550999999999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f>6095.96*1.04</f>
        <v>6339.7984000000006</v>
      </c>
      <c r="E24" s="9">
        <v>6</v>
      </c>
      <c r="F24" s="6" t="s">
        <v>26</v>
      </c>
      <c r="G24" s="10">
        <f t="shared" si="1"/>
        <v>38038.790400000005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1.71</v>
      </c>
      <c r="E25" s="9">
        <v>12623.7</v>
      </c>
      <c r="F25" s="6" t="s">
        <v>26</v>
      </c>
      <c r="G25" s="10">
        <f t="shared" si="1"/>
        <v>21586.527000000002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0.14000000000000001</v>
      </c>
      <c r="E26" s="9">
        <v>12623.7</v>
      </c>
      <c r="F26" s="6" t="s">
        <v>26</v>
      </c>
      <c r="G26" s="10">
        <f t="shared" si="1"/>
        <v>1767.3180000000002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1.32</v>
      </c>
      <c r="E27" s="9">
        <v>12623.7</v>
      </c>
      <c r="F27" s="6" t="s">
        <v>26</v>
      </c>
      <c r="G27" s="10">
        <f t="shared" si="1"/>
        <v>16663.284000000003</v>
      </c>
    </row>
    <row r="28" spans="1:7" s="3" customFormat="1" ht="47.25" x14ac:dyDescent="0.25">
      <c r="A28" s="13">
        <f t="shared" si="0"/>
        <v>20</v>
      </c>
      <c r="B28" s="14" t="s">
        <v>68</v>
      </c>
      <c r="C28" s="15" t="s">
        <v>12</v>
      </c>
      <c r="D28" s="15">
        <v>1.73</v>
      </c>
      <c r="E28" s="15">
        <v>12623.7</v>
      </c>
      <c r="F28" s="57" t="s">
        <v>26</v>
      </c>
      <c r="G28" s="10">
        <f t="shared" si="1"/>
        <v>21839.001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f>SUM(G9:G28)+0.02</f>
        <v>191669.23939999999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v>56049.96</v>
      </c>
    </row>
    <row r="33" spans="1:7" ht="24.75" customHeight="1" x14ac:dyDescent="0.25">
      <c r="A33" s="4">
        <v>2</v>
      </c>
      <c r="B33" s="8" t="s">
        <v>7</v>
      </c>
      <c r="C33" s="4" t="s">
        <v>8</v>
      </c>
      <c r="D33" s="9">
        <v>14.62</v>
      </c>
      <c r="E33" s="9">
        <v>5600</v>
      </c>
      <c r="F33" s="5" t="s">
        <v>9</v>
      </c>
      <c r="G33" s="10">
        <v>0</v>
      </c>
    </row>
    <row r="34" spans="1:7" ht="24" customHeight="1" x14ac:dyDescent="0.25">
      <c r="A34" s="4">
        <v>3</v>
      </c>
      <c r="B34" s="8" t="s">
        <v>10</v>
      </c>
      <c r="C34" s="4" t="s">
        <v>8</v>
      </c>
      <c r="D34" s="9">
        <v>10.55</v>
      </c>
      <c r="E34" s="9">
        <v>5600</v>
      </c>
      <c r="F34" s="5" t="s">
        <v>9</v>
      </c>
      <c r="G34" s="10">
        <v>0</v>
      </c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56049.96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247719.19939999998</v>
      </c>
    </row>
    <row r="37" spans="1:7" s="26" customFormat="1" ht="22.5" customHeight="1" x14ac:dyDescent="0.3">
      <c r="A37" s="72" t="s">
        <v>79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81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59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7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83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44681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0.34</v>
      </c>
      <c r="E9" s="9">
        <v>12623.7</v>
      </c>
      <c r="F9" s="5" t="s">
        <v>13</v>
      </c>
      <c r="G9" s="10">
        <f>D9*E9</f>
        <v>4292.0580000000009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0.17</v>
      </c>
      <c r="E11" s="9">
        <v>12623.7</v>
      </c>
      <c r="F11" s="5" t="s">
        <v>16</v>
      </c>
      <c r="G11" s="10">
        <f t="shared" si="1"/>
        <v>2146.0290000000005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0.21</v>
      </c>
      <c r="E14" s="9">
        <v>12623.7</v>
      </c>
      <c r="F14" s="5" t="s">
        <v>26</v>
      </c>
      <c r="G14" s="10">
        <f t="shared" si="1"/>
        <v>2650.9769999999999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0.19</v>
      </c>
      <c r="E15" s="9">
        <v>12623.7</v>
      </c>
      <c r="F15" s="5" t="s">
        <v>14</v>
      </c>
      <c r="G15" s="10">
        <f t="shared" si="1"/>
        <v>2398.5030000000002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0.2</v>
      </c>
      <c r="E16" s="9">
        <v>12623.7</v>
      </c>
      <c r="F16" s="5" t="s">
        <v>23</v>
      </c>
      <c r="G16" s="10">
        <f t="shared" si="1"/>
        <v>2524.7400000000002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0.54</v>
      </c>
      <c r="E17" s="9">
        <v>12623.7</v>
      </c>
      <c r="F17" s="5" t="s">
        <v>26</v>
      </c>
      <c r="G17" s="10">
        <f t="shared" si="1"/>
        <v>6816.7980000000007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0.46</v>
      </c>
      <c r="E18" s="9">
        <v>12623.7</v>
      </c>
      <c r="F18" s="5" t="s">
        <v>26</v>
      </c>
      <c r="G18" s="10">
        <f t="shared" si="1"/>
        <v>5806.902000000001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0.48</v>
      </c>
      <c r="E21" s="9">
        <v>12623.7</v>
      </c>
      <c r="F21" s="5" t="s">
        <v>23</v>
      </c>
      <c r="G21" s="10">
        <f t="shared" si="1"/>
        <v>6059.3760000000002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1.1299999999999999</v>
      </c>
      <c r="E22" s="9">
        <v>12623.7</v>
      </c>
      <c r="F22" s="5" t="s">
        <v>26</v>
      </c>
      <c r="G22" s="10">
        <f>D22*E22</f>
        <v>14264.780999999999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3.23</v>
      </c>
      <c r="E23" s="9">
        <v>12623.7</v>
      </c>
      <c r="F23" s="5" t="s">
        <v>39</v>
      </c>
      <c r="G23" s="10">
        <f t="shared" si="1"/>
        <v>40774.550999999999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f>6095.96*1.04</f>
        <v>6339.7984000000006</v>
      </c>
      <c r="E24" s="9">
        <v>6</v>
      </c>
      <c r="F24" s="6" t="s">
        <v>26</v>
      </c>
      <c r="G24" s="10">
        <f t="shared" si="1"/>
        <v>38038.790400000005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1.71</v>
      </c>
      <c r="E25" s="9">
        <v>12623.7</v>
      </c>
      <c r="F25" s="6" t="s">
        <v>26</v>
      </c>
      <c r="G25" s="10">
        <f t="shared" si="1"/>
        <v>21586.527000000002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0.14000000000000001</v>
      </c>
      <c r="E26" s="9">
        <v>12623.7</v>
      </c>
      <c r="F26" s="6" t="s">
        <v>26</v>
      </c>
      <c r="G26" s="10">
        <f t="shared" si="1"/>
        <v>1767.3180000000002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1.32</v>
      </c>
      <c r="E27" s="9">
        <v>12623.7</v>
      </c>
      <c r="F27" s="6" t="s">
        <v>26</v>
      </c>
      <c r="G27" s="10">
        <f t="shared" si="1"/>
        <v>16663.284000000003</v>
      </c>
    </row>
    <row r="28" spans="1:7" s="3" customFormat="1" ht="47.25" x14ac:dyDescent="0.25">
      <c r="A28" s="13">
        <f t="shared" si="0"/>
        <v>20</v>
      </c>
      <c r="B28" s="14" t="s">
        <v>68</v>
      </c>
      <c r="C28" s="15" t="s">
        <v>12</v>
      </c>
      <c r="D28" s="15">
        <v>1.73</v>
      </c>
      <c r="E28" s="15">
        <v>12623.7</v>
      </c>
      <c r="F28" s="57" t="s">
        <v>26</v>
      </c>
      <c r="G28" s="10">
        <f t="shared" si="1"/>
        <v>21839.001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f>SUM(G9:G28)+0.02</f>
        <v>191669.23939999999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v>10955.51</v>
      </c>
    </row>
    <row r="33" spans="1:7" ht="24.75" customHeight="1" x14ac:dyDescent="0.25">
      <c r="A33" s="4">
        <v>2</v>
      </c>
      <c r="B33" s="8" t="s">
        <v>7</v>
      </c>
      <c r="C33" s="4" t="s">
        <v>8</v>
      </c>
      <c r="D33" s="9">
        <v>14.62</v>
      </c>
      <c r="E33" s="9">
        <v>5600</v>
      </c>
      <c r="F33" s="5" t="s">
        <v>9</v>
      </c>
      <c r="G33" s="10">
        <v>0</v>
      </c>
    </row>
    <row r="34" spans="1:7" ht="24" customHeight="1" x14ac:dyDescent="0.25">
      <c r="A34" s="4">
        <v>3</v>
      </c>
      <c r="B34" s="8" t="s">
        <v>10</v>
      </c>
      <c r="C34" s="4" t="s">
        <v>8</v>
      </c>
      <c r="D34" s="9">
        <v>10.55</v>
      </c>
      <c r="E34" s="9">
        <v>5600</v>
      </c>
      <c r="F34" s="5" t="s">
        <v>9</v>
      </c>
      <c r="G34" s="10">
        <v>0</v>
      </c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10955.51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202624.7494</v>
      </c>
    </row>
    <row r="37" spans="1:7" s="26" customFormat="1" ht="22.5" customHeight="1" x14ac:dyDescent="0.3">
      <c r="A37" s="72" t="s">
        <v>82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84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59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41:G41"/>
    <mergeCell ref="A35:F35"/>
    <mergeCell ref="A36:F36"/>
    <mergeCell ref="A37:G37"/>
    <mergeCell ref="A38:G38"/>
    <mergeCell ref="A39:G39"/>
    <mergeCell ref="A40:G40"/>
    <mergeCell ref="A30:G30"/>
    <mergeCell ref="B2:G2"/>
    <mergeCell ref="A5:G5"/>
    <mergeCell ref="A6:G6"/>
    <mergeCell ref="A7:G7"/>
    <mergeCell ref="A29:F29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20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86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44712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0.34</v>
      </c>
      <c r="E9" s="9">
        <v>12623.7</v>
      </c>
      <c r="F9" s="5" t="s">
        <v>13</v>
      </c>
      <c r="G9" s="10">
        <f>D9*E9</f>
        <v>4292.0580000000009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0.17</v>
      </c>
      <c r="E11" s="9">
        <v>12623.7</v>
      </c>
      <c r="F11" s="5" t="s">
        <v>16</v>
      </c>
      <c r="G11" s="10">
        <f t="shared" si="1"/>
        <v>2146.0290000000005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0.21</v>
      </c>
      <c r="E14" s="9">
        <v>12623.7</v>
      </c>
      <c r="F14" s="5" t="s">
        <v>26</v>
      </c>
      <c r="G14" s="10">
        <f t="shared" si="1"/>
        <v>2650.9769999999999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0.19</v>
      </c>
      <c r="E15" s="9">
        <v>12623.7</v>
      </c>
      <c r="F15" s="5" t="s">
        <v>14</v>
      </c>
      <c r="G15" s="10">
        <f t="shared" si="1"/>
        <v>2398.5030000000002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0.2</v>
      </c>
      <c r="E16" s="9">
        <v>12623.7</v>
      </c>
      <c r="F16" s="5" t="s">
        <v>23</v>
      </c>
      <c r="G16" s="10">
        <f t="shared" si="1"/>
        <v>2524.7400000000002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0.54</v>
      </c>
      <c r="E17" s="9">
        <v>12623.7</v>
      </c>
      <c r="F17" s="5" t="s">
        <v>26</v>
      </c>
      <c r="G17" s="10">
        <f t="shared" si="1"/>
        <v>6816.7980000000007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0.46</v>
      </c>
      <c r="E18" s="9">
        <v>12623.7</v>
      </c>
      <c r="F18" s="5" t="s">
        <v>26</v>
      </c>
      <c r="G18" s="10">
        <f t="shared" si="1"/>
        <v>5806.902000000001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0.48</v>
      </c>
      <c r="E21" s="9">
        <v>12623.7</v>
      </c>
      <c r="F21" s="5" t="s">
        <v>23</v>
      </c>
      <c r="G21" s="10">
        <f t="shared" si="1"/>
        <v>6059.3760000000002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1.1299999999999999</v>
      </c>
      <c r="E22" s="9">
        <v>12623.7</v>
      </c>
      <c r="F22" s="5" t="s">
        <v>26</v>
      </c>
      <c r="G22" s="10">
        <f>D22*E22</f>
        <v>14264.780999999999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3.23</v>
      </c>
      <c r="E23" s="9">
        <v>12623.7</v>
      </c>
      <c r="F23" s="5" t="s">
        <v>39</v>
      </c>
      <c r="G23" s="10">
        <f t="shared" si="1"/>
        <v>40774.550999999999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f>6095.96*1.04</f>
        <v>6339.7984000000006</v>
      </c>
      <c r="E24" s="9">
        <v>6</v>
      </c>
      <c r="F24" s="6" t="s">
        <v>26</v>
      </c>
      <c r="G24" s="10">
        <f t="shared" si="1"/>
        <v>38038.790400000005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1.71</v>
      </c>
      <c r="E25" s="9">
        <v>12623.7</v>
      </c>
      <c r="F25" s="6" t="s">
        <v>26</v>
      </c>
      <c r="G25" s="10">
        <f t="shared" si="1"/>
        <v>21586.527000000002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0.14000000000000001</v>
      </c>
      <c r="E26" s="9">
        <v>12623.7</v>
      </c>
      <c r="F26" s="6" t="s">
        <v>26</v>
      </c>
      <c r="G26" s="10">
        <f t="shared" si="1"/>
        <v>1767.3180000000002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1.32</v>
      </c>
      <c r="E27" s="9">
        <v>12623.7</v>
      </c>
      <c r="F27" s="6" t="s">
        <v>26</v>
      </c>
      <c r="G27" s="10">
        <f t="shared" si="1"/>
        <v>16663.284000000003</v>
      </c>
    </row>
    <row r="28" spans="1:7" s="3" customFormat="1" ht="47.25" x14ac:dyDescent="0.25">
      <c r="A28" s="13">
        <f t="shared" si="0"/>
        <v>20</v>
      </c>
      <c r="B28" s="14" t="s">
        <v>68</v>
      </c>
      <c r="C28" s="15" t="s">
        <v>12</v>
      </c>
      <c r="D28" s="15">
        <v>1.73</v>
      </c>
      <c r="E28" s="15">
        <v>12623.7</v>
      </c>
      <c r="F28" s="57" t="s">
        <v>26</v>
      </c>
      <c r="G28" s="10">
        <f t="shared" si="1"/>
        <v>21839.001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f>SUM(G9:G28)+0.02</f>
        <v>191669.23939999999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v>13536.27</v>
      </c>
    </row>
    <row r="33" spans="1:7" ht="24.75" customHeight="1" x14ac:dyDescent="0.25">
      <c r="A33" s="4">
        <v>2</v>
      </c>
      <c r="B33" s="8" t="s">
        <v>7</v>
      </c>
      <c r="C33" s="4" t="s">
        <v>8</v>
      </c>
      <c r="D33" s="9">
        <v>14.62</v>
      </c>
      <c r="E33" s="9">
        <v>5600</v>
      </c>
      <c r="F33" s="5" t="s">
        <v>9</v>
      </c>
      <c r="G33" s="10">
        <v>0</v>
      </c>
    </row>
    <row r="34" spans="1:7" ht="24" customHeight="1" x14ac:dyDescent="0.25">
      <c r="A34" s="4">
        <v>3</v>
      </c>
      <c r="B34" s="8" t="s">
        <v>10</v>
      </c>
      <c r="C34" s="4" t="s">
        <v>8</v>
      </c>
      <c r="D34" s="9">
        <v>10.55</v>
      </c>
      <c r="E34" s="9">
        <v>5600</v>
      </c>
      <c r="F34" s="5" t="s">
        <v>9</v>
      </c>
      <c r="G34" s="10">
        <v>0</v>
      </c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13536.27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205205.50939999998</v>
      </c>
    </row>
    <row r="37" spans="1:7" s="26" customFormat="1" ht="22.5" customHeight="1" x14ac:dyDescent="0.3">
      <c r="A37" s="72" t="s">
        <v>85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89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59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7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88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44742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0.34</v>
      </c>
      <c r="E9" s="9">
        <v>12623.7</v>
      </c>
      <c r="F9" s="5" t="s">
        <v>13</v>
      </c>
      <c r="G9" s="10">
        <f>D9*E9</f>
        <v>4292.0580000000009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0.17</v>
      </c>
      <c r="E11" s="9">
        <v>12623.7</v>
      </c>
      <c r="F11" s="5" t="s">
        <v>16</v>
      </c>
      <c r="G11" s="10">
        <f t="shared" si="1"/>
        <v>2146.0290000000005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0.21</v>
      </c>
      <c r="E14" s="9">
        <v>12623.7</v>
      </c>
      <c r="F14" s="5" t="s">
        <v>26</v>
      </c>
      <c r="G14" s="10">
        <f t="shared" si="1"/>
        <v>2650.9769999999999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0.19</v>
      </c>
      <c r="E15" s="9">
        <v>12623.7</v>
      </c>
      <c r="F15" s="5" t="s">
        <v>14</v>
      </c>
      <c r="G15" s="10">
        <f t="shared" si="1"/>
        <v>2398.5030000000002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0.2</v>
      </c>
      <c r="E16" s="9">
        <v>12623.7</v>
      </c>
      <c r="F16" s="5" t="s">
        <v>23</v>
      </c>
      <c r="G16" s="10">
        <f t="shared" si="1"/>
        <v>2524.7400000000002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0.54</v>
      </c>
      <c r="E17" s="9">
        <v>12623.7</v>
      </c>
      <c r="F17" s="5" t="s">
        <v>26</v>
      </c>
      <c r="G17" s="10">
        <f t="shared" si="1"/>
        <v>6816.7980000000007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0.46</v>
      </c>
      <c r="E18" s="9">
        <v>12623.7</v>
      </c>
      <c r="F18" s="5" t="s">
        <v>26</v>
      </c>
      <c r="G18" s="10">
        <f t="shared" si="1"/>
        <v>5806.902000000001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0.48</v>
      </c>
      <c r="E21" s="9">
        <v>12623.7</v>
      </c>
      <c r="F21" s="5" t="s">
        <v>23</v>
      </c>
      <c r="G21" s="10">
        <f t="shared" si="1"/>
        <v>6059.3760000000002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1.1299999999999999</v>
      </c>
      <c r="E22" s="9">
        <v>12623.7</v>
      </c>
      <c r="F22" s="5" t="s">
        <v>26</v>
      </c>
      <c r="G22" s="10">
        <f>D22*E22</f>
        <v>14264.780999999999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3.23</v>
      </c>
      <c r="E23" s="9">
        <v>12623.7</v>
      </c>
      <c r="F23" s="5" t="s">
        <v>39</v>
      </c>
      <c r="G23" s="10">
        <f t="shared" si="1"/>
        <v>40774.550999999999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f>6095.96*1.04</f>
        <v>6339.7984000000006</v>
      </c>
      <c r="E24" s="9">
        <v>6</v>
      </c>
      <c r="F24" s="6" t="s">
        <v>26</v>
      </c>
      <c r="G24" s="10">
        <f t="shared" si="1"/>
        <v>38038.790400000005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1.71</v>
      </c>
      <c r="E25" s="9">
        <v>12623.7</v>
      </c>
      <c r="F25" s="6" t="s">
        <v>26</v>
      </c>
      <c r="G25" s="10">
        <f t="shared" si="1"/>
        <v>21586.527000000002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0.14000000000000001</v>
      </c>
      <c r="E26" s="9">
        <v>12623.7</v>
      </c>
      <c r="F26" s="6" t="s">
        <v>26</v>
      </c>
      <c r="G26" s="10">
        <f t="shared" si="1"/>
        <v>1767.3180000000002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1.32</v>
      </c>
      <c r="E27" s="9">
        <v>12623.7</v>
      </c>
      <c r="F27" s="6" t="s">
        <v>26</v>
      </c>
      <c r="G27" s="10">
        <f t="shared" si="1"/>
        <v>16663.284000000003</v>
      </c>
    </row>
    <row r="28" spans="1:7" s="3" customFormat="1" ht="47.25" x14ac:dyDescent="0.25">
      <c r="A28" s="13">
        <f t="shared" si="0"/>
        <v>20</v>
      </c>
      <c r="B28" s="14" t="s">
        <v>68</v>
      </c>
      <c r="C28" s="15" t="s">
        <v>12</v>
      </c>
      <c r="D28" s="15">
        <v>1.73</v>
      </c>
      <c r="E28" s="15">
        <v>12623.7</v>
      </c>
      <c r="F28" s="57" t="s">
        <v>26</v>
      </c>
      <c r="G28" s="10">
        <f t="shared" si="1"/>
        <v>21839.001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f>SUM(G9:G28)+0.02</f>
        <v>191669.23939999999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v>24591.7</v>
      </c>
    </row>
    <row r="33" spans="1:7" ht="24.75" customHeight="1" x14ac:dyDescent="0.25">
      <c r="A33" s="4">
        <v>2</v>
      </c>
      <c r="B33" s="8" t="s">
        <v>7</v>
      </c>
      <c r="C33" s="4" t="s">
        <v>8</v>
      </c>
      <c r="D33" s="9">
        <v>14.62</v>
      </c>
      <c r="E33" s="9">
        <v>5600</v>
      </c>
      <c r="F33" s="5" t="s">
        <v>9</v>
      </c>
      <c r="G33" s="10">
        <v>0</v>
      </c>
    </row>
    <row r="34" spans="1:7" ht="24" customHeight="1" x14ac:dyDescent="0.25">
      <c r="A34" s="4">
        <v>3</v>
      </c>
      <c r="B34" s="8" t="s">
        <v>10</v>
      </c>
      <c r="C34" s="4" t="s">
        <v>8</v>
      </c>
      <c r="D34" s="9">
        <v>10.55</v>
      </c>
      <c r="E34" s="9">
        <v>5600</v>
      </c>
      <c r="F34" s="5" t="s">
        <v>9</v>
      </c>
      <c r="G34" s="10">
        <v>0</v>
      </c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24591.7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216260.9394</v>
      </c>
    </row>
    <row r="37" spans="1:7" s="26" customFormat="1" ht="22.5" customHeight="1" x14ac:dyDescent="0.3">
      <c r="A37" s="72" t="s">
        <v>87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93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59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7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90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44773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0.34</v>
      </c>
      <c r="E9" s="9">
        <v>12623.7</v>
      </c>
      <c r="F9" s="5" t="s">
        <v>13</v>
      </c>
      <c r="G9" s="10">
        <f>D9*E9</f>
        <v>4292.0580000000009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0.17</v>
      </c>
      <c r="E11" s="9">
        <v>12623.7</v>
      </c>
      <c r="F11" s="5" t="s">
        <v>16</v>
      </c>
      <c r="G11" s="10">
        <f t="shared" si="1"/>
        <v>2146.0290000000005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0.21</v>
      </c>
      <c r="E14" s="9">
        <v>12623.7</v>
      </c>
      <c r="F14" s="5" t="s">
        <v>26</v>
      </c>
      <c r="G14" s="10">
        <f t="shared" si="1"/>
        <v>2650.9769999999999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0.19</v>
      </c>
      <c r="E15" s="9">
        <v>12623.7</v>
      </c>
      <c r="F15" s="5" t="s">
        <v>14</v>
      </c>
      <c r="G15" s="10">
        <f t="shared" si="1"/>
        <v>2398.5030000000002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0.2</v>
      </c>
      <c r="E16" s="9">
        <v>12623.7</v>
      </c>
      <c r="F16" s="5" t="s">
        <v>23</v>
      </c>
      <c r="G16" s="10">
        <f t="shared" si="1"/>
        <v>2524.7400000000002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0.54</v>
      </c>
      <c r="E17" s="9">
        <v>12623.7</v>
      </c>
      <c r="F17" s="5" t="s">
        <v>26</v>
      </c>
      <c r="G17" s="10">
        <f t="shared" si="1"/>
        <v>6816.7980000000007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0.46</v>
      </c>
      <c r="E18" s="9">
        <v>12623.7</v>
      </c>
      <c r="F18" s="5" t="s">
        <v>26</v>
      </c>
      <c r="G18" s="10">
        <f t="shared" si="1"/>
        <v>5806.902000000001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0.48</v>
      </c>
      <c r="E21" s="9">
        <v>12623.7</v>
      </c>
      <c r="F21" s="5" t="s">
        <v>23</v>
      </c>
      <c r="G21" s="10">
        <f t="shared" si="1"/>
        <v>6059.3760000000002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1.1299999999999999</v>
      </c>
      <c r="E22" s="9">
        <v>12623.7</v>
      </c>
      <c r="F22" s="5" t="s">
        <v>26</v>
      </c>
      <c r="G22" s="10">
        <f>D22*E22</f>
        <v>14264.780999999999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3.23</v>
      </c>
      <c r="E23" s="9">
        <v>12623.7</v>
      </c>
      <c r="F23" s="5" t="s">
        <v>39</v>
      </c>
      <c r="G23" s="10">
        <f t="shared" si="1"/>
        <v>40774.550999999999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f>6095.96*1.04</f>
        <v>6339.7984000000006</v>
      </c>
      <c r="E24" s="9">
        <v>6</v>
      </c>
      <c r="F24" s="6" t="s">
        <v>26</v>
      </c>
      <c r="G24" s="10">
        <f t="shared" si="1"/>
        <v>38038.790400000005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1.71</v>
      </c>
      <c r="E25" s="9">
        <v>12623.7</v>
      </c>
      <c r="F25" s="6" t="s">
        <v>26</v>
      </c>
      <c r="G25" s="10">
        <f t="shared" si="1"/>
        <v>21586.527000000002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0.14000000000000001</v>
      </c>
      <c r="E26" s="9">
        <v>12623.7</v>
      </c>
      <c r="F26" s="6" t="s">
        <v>26</v>
      </c>
      <c r="G26" s="10">
        <f t="shared" si="1"/>
        <v>1767.3180000000002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1.32</v>
      </c>
      <c r="E27" s="9">
        <v>12623.7</v>
      </c>
      <c r="F27" s="6" t="s">
        <v>26</v>
      </c>
      <c r="G27" s="10">
        <f t="shared" si="1"/>
        <v>16663.284000000003</v>
      </c>
    </row>
    <row r="28" spans="1:7" s="3" customFormat="1" ht="47.25" x14ac:dyDescent="0.25">
      <c r="A28" s="13">
        <f t="shared" si="0"/>
        <v>20</v>
      </c>
      <c r="B28" s="14" t="s">
        <v>92</v>
      </c>
      <c r="C28" s="15" t="s">
        <v>12</v>
      </c>
      <c r="D28" s="15">
        <v>1.83</v>
      </c>
      <c r="E28" s="15">
        <v>12623.7</v>
      </c>
      <c r="F28" s="57" t="s">
        <v>26</v>
      </c>
      <c r="G28" s="10">
        <f t="shared" si="1"/>
        <v>23101.371000000003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f>SUM(G9:G28)+0.02</f>
        <v>192931.60940000002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v>15484.8</v>
      </c>
    </row>
    <row r="33" spans="1:7" ht="24.75" customHeight="1" x14ac:dyDescent="0.25">
      <c r="A33" s="4">
        <v>2</v>
      </c>
      <c r="B33" s="8" t="s">
        <v>7</v>
      </c>
      <c r="C33" s="4" t="s">
        <v>8</v>
      </c>
      <c r="D33" s="9">
        <v>14.62</v>
      </c>
      <c r="E33" s="9">
        <v>5600</v>
      </c>
      <c r="F33" s="5" t="s">
        <v>9</v>
      </c>
      <c r="G33" s="10">
        <v>0</v>
      </c>
    </row>
    <row r="34" spans="1:7" ht="24" customHeight="1" x14ac:dyDescent="0.25">
      <c r="A34" s="4">
        <v>3</v>
      </c>
      <c r="B34" s="8" t="s">
        <v>10</v>
      </c>
      <c r="C34" s="4" t="s">
        <v>8</v>
      </c>
      <c r="D34" s="9">
        <v>10.55</v>
      </c>
      <c r="E34" s="9">
        <v>5600</v>
      </c>
      <c r="F34" s="5" t="s">
        <v>9</v>
      </c>
      <c r="G34" s="10">
        <v>0</v>
      </c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15484.8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208416.4094</v>
      </c>
    </row>
    <row r="37" spans="1:7" s="26" customFormat="1" ht="22.5" customHeight="1" x14ac:dyDescent="0.3">
      <c r="A37" s="72" t="s">
        <v>91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94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59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4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97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44804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99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0.34</v>
      </c>
      <c r="E9" s="9">
        <v>12623.7</v>
      </c>
      <c r="F9" s="5" t="s">
        <v>13</v>
      </c>
      <c r="G9" s="10">
        <f>D9*E9</f>
        <v>4292.0580000000009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0.17</v>
      </c>
      <c r="E11" s="9">
        <v>12623.7</v>
      </c>
      <c r="F11" s="5" t="s">
        <v>16</v>
      </c>
      <c r="G11" s="10">
        <f t="shared" si="1"/>
        <v>2146.0290000000005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0.21</v>
      </c>
      <c r="E14" s="9">
        <v>12623.7</v>
      </c>
      <c r="F14" s="5" t="s">
        <v>26</v>
      </c>
      <c r="G14" s="10">
        <f t="shared" si="1"/>
        <v>2650.9769999999999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0.19</v>
      </c>
      <c r="E15" s="9">
        <v>12623.7</v>
      </c>
      <c r="F15" s="5" t="s">
        <v>14</v>
      </c>
      <c r="G15" s="10">
        <f t="shared" si="1"/>
        <v>2398.5030000000002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0.2</v>
      </c>
      <c r="E16" s="9">
        <v>12623.7</v>
      </c>
      <c r="F16" s="5" t="s">
        <v>23</v>
      </c>
      <c r="G16" s="10">
        <f t="shared" si="1"/>
        <v>2524.7400000000002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0.54</v>
      </c>
      <c r="E17" s="9">
        <v>12623.7</v>
      </c>
      <c r="F17" s="5" t="s">
        <v>26</v>
      </c>
      <c r="G17" s="10">
        <f t="shared" si="1"/>
        <v>6816.7980000000007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0.46</v>
      </c>
      <c r="E18" s="9">
        <v>12623.7</v>
      </c>
      <c r="F18" s="5" t="s">
        <v>26</v>
      </c>
      <c r="G18" s="10">
        <f t="shared" si="1"/>
        <v>5806.902000000001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0.48</v>
      </c>
      <c r="E21" s="9">
        <v>12623.7</v>
      </c>
      <c r="F21" s="5" t="s">
        <v>23</v>
      </c>
      <c r="G21" s="10">
        <f t="shared" si="1"/>
        <v>6059.3760000000002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1.1299999999999999</v>
      </c>
      <c r="E22" s="9">
        <v>12623.7</v>
      </c>
      <c r="F22" s="5" t="s">
        <v>26</v>
      </c>
      <c r="G22" s="10">
        <f>D22*E22</f>
        <v>14264.780999999999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3.23</v>
      </c>
      <c r="E23" s="9">
        <v>12623.7</v>
      </c>
      <c r="F23" s="5" t="s">
        <v>39</v>
      </c>
      <c r="G23" s="10">
        <f t="shared" si="1"/>
        <v>40774.550999999999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f>6095.96*1.04</f>
        <v>6339.7984000000006</v>
      </c>
      <c r="E24" s="9">
        <v>6</v>
      </c>
      <c r="F24" s="6" t="s">
        <v>26</v>
      </c>
      <c r="G24" s="10">
        <f t="shared" si="1"/>
        <v>38038.790400000005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1.71</v>
      </c>
      <c r="E25" s="9">
        <v>12623.7</v>
      </c>
      <c r="F25" s="6" t="s">
        <v>26</v>
      </c>
      <c r="G25" s="10">
        <f t="shared" si="1"/>
        <v>21586.527000000002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0.14000000000000001</v>
      </c>
      <c r="E26" s="9">
        <v>12623.7</v>
      </c>
      <c r="F26" s="6" t="s">
        <v>26</v>
      </c>
      <c r="G26" s="10">
        <f t="shared" si="1"/>
        <v>1767.3180000000002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1.32</v>
      </c>
      <c r="E27" s="9">
        <v>12623.7</v>
      </c>
      <c r="F27" s="6" t="s">
        <v>26</v>
      </c>
      <c r="G27" s="10">
        <f t="shared" si="1"/>
        <v>16663.284000000003</v>
      </c>
    </row>
    <row r="28" spans="1:7" s="3" customFormat="1" ht="47.25" x14ac:dyDescent="0.25">
      <c r="A28" s="13">
        <f t="shared" si="0"/>
        <v>20</v>
      </c>
      <c r="B28" s="14" t="s">
        <v>92</v>
      </c>
      <c r="C28" s="15" t="s">
        <v>12</v>
      </c>
      <c r="D28" s="15">
        <v>1.83</v>
      </c>
      <c r="E28" s="15">
        <v>12623.7</v>
      </c>
      <c r="F28" s="57" t="s">
        <v>26</v>
      </c>
      <c r="G28" s="10">
        <f t="shared" si="1"/>
        <v>23101.371000000003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f>SUM(G9:G28)+0.02</f>
        <v>192931.60940000002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v>7197.44</v>
      </c>
    </row>
    <row r="33" spans="1:7" ht="24.75" customHeight="1" x14ac:dyDescent="0.25">
      <c r="A33" s="4">
        <v>2</v>
      </c>
      <c r="B33" s="8" t="s">
        <v>7</v>
      </c>
      <c r="C33" s="4" t="s">
        <v>8</v>
      </c>
      <c r="D33" s="9">
        <v>14.62</v>
      </c>
      <c r="E33" s="9">
        <v>5600</v>
      </c>
      <c r="F33" s="5" t="s">
        <v>9</v>
      </c>
      <c r="G33" s="10">
        <f>D33*E33</f>
        <v>81872</v>
      </c>
    </row>
    <row r="34" spans="1:7" ht="24" customHeight="1" x14ac:dyDescent="0.25">
      <c r="A34" s="4">
        <v>3</v>
      </c>
      <c r="B34" s="8" t="s">
        <v>10</v>
      </c>
      <c r="C34" s="4" t="s">
        <v>8</v>
      </c>
      <c r="D34" s="9">
        <v>10.55</v>
      </c>
      <c r="E34" s="9">
        <v>5600</v>
      </c>
      <c r="F34" s="5" t="s">
        <v>9</v>
      </c>
      <c r="G34" s="10">
        <f>D34*E34</f>
        <v>59080.000000000007</v>
      </c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148149.44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341081.04940000002</v>
      </c>
    </row>
    <row r="37" spans="1:7" s="26" customFormat="1" ht="22.5" customHeight="1" x14ac:dyDescent="0.3">
      <c r="A37" s="72" t="s">
        <v>98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101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100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41:G41"/>
    <mergeCell ref="A35:F35"/>
    <mergeCell ref="A36:F36"/>
    <mergeCell ref="A37:G37"/>
    <mergeCell ref="A38:G38"/>
    <mergeCell ref="A39:G39"/>
    <mergeCell ref="A40:G40"/>
    <mergeCell ref="A30:G30"/>
    <mergeCell ref="B2:G2"/>
    <mergeCell ref="A5:G5"/>
    <mergeCell ref="A6:G6"/>
    <mergeCell ref="A7:G7"/>
    <mergeCell ref="A29:F29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20" zoomScale="70" zoomScaleNormal="85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42578125" style="1" customWidth="1"/>
    <col min="4" max="4" width="13" style="1" customWidth="1"/>
    <col min="5" max="5" width="12.42578125" style="1" customWidth="1"/>
    <col min="6" max="6" width="23.7109375" style="22" customWidth="1"/>
    <col min="7" max="7" width="22.28515625" style="2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F1" s="2"/>
    </row>
    <row r="2" spans="1:8" ht="48.75" customHeight="1" x14ac:dyDescent="0.25">
      <c r="B2" s="76" t="s">
        <v>102</v>
      </c>
      <c r="C2" s="77"/>
      <c r="D2" s="77"/>
      <c r="E2" s="77"/>
      <c r="F2" s="77"/>
      <c r="G2" s="77"/>
    </row>
    <row r="3" spans="1:8" s="3" customFormat="1" ht="18.75" customHeight="1" x14ac:dyDescent="0.25">
      <c r="A3" s="23"/>
      <c r="B3" s="24" t="s">
        <v>52</v>
      </c>
      <c r="C3" s="23"/>
      <c r="D3" s="23"/>
      <c r="E3" s="23"/>
      <c r="F3" s="23"/>
      <c r="G3" s="56">
        <v>44834</v>
      </c>
    </row>
    <row r="4" spans="1:8" s="3" customFormat="1" ht="12" customHeight="1" x14ac:dyDescent="0.25">
      <c r="A4" s="23"/>
      <c r="B4" s="23"/>
      <c r="C4" s="23"/>
      <c r="D4" s="23"/>
      <c r="E4" s="23"/>
      <c r="F4" s="23"/>
      <c r="G4" s="23"/>
    </row>
    <row r="5" spans="1:8" s="26" customFormat="1" ht="79.900000000000006" customHeight="1" x14ac:dyDescent="0.25">
      <c r="A5" s="78" t="s">
        <v>99</v>
      </c>
      <c r="B5" s="79"/>
      <c r="C5" s="79"/>
      <c r="D5" s="79"/>
      <c r="E5" s="79"/>
      <c r="F5" s="79"/>
      <c r="G5" s="79"/>
    </row>
    <row r="6" spans="1:8" s="26" customFormat="1" ht="54" customHeight="1" x14ac:dyDescent="0.25">
      <c r="A6" s="78" t="s">
        <v>60</v>
      </c>
      <c r="B6" s="79"/>
      <c r="C6" s="79"/>
      <c r="D6" s="79"/>
      <c r="E6" s="79"/>
      <c r="F6" s="79"/>
      <c r="G6" s="79"/>
    </row>
    <row r="7" spans="1:8" ht="20.25" hidden="1" customHeight="1" x14ac:dyDescent="0.25">
      <c r="A7" s="80"/>
      <c r="B7" s="80"/>
      <c r="C7" s="80"/>
      <c r="D7" s="80"/>
      <c r="E7" s="80"/>
      <c r="F7" s="80"/>
      <c r="G7" s="80"/>
    </row>
    <row r="8" spans="1:8" ht="48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6" t="s">
        <v>6</v>
      </c>
      <c r="H8" s="7"/>
    </row>
    <row r="9" spans="1:8" ht="47.25" x14ac:dyDescent="0.25">
      <c r="A9" s="4">
        <v>1</v>
      </c>
      <c r="B9" s="8" t="s">
        <v>11</v>
      </c>
      <c r="C9" s="4" t="s">
        <v>12</v>
      </c>
      <c r="D9" s="9">
        <v>0.34</v>
      </c>
      <c r="E9" s="9">
        <v>12623.7</v>
      </c>
      <c r="F9" s="5" t="s">
        <v>13</v>
      </c>
      <c r="G9" s="10">
        <f>D9*E9</f>
        <v>4292.0580000000009</v>
      </c>
    </row>
    <row r="10" spans="1:8" ht="31.5" x14ac:dyDescent="0.25">
      <c r="A10" s="4">
        <f t="shared" ref="A10:A28" si="0">A9+1</f>
        <v>2</v>
      </c>
      <c r="B10" s="8" t="s">
        <v>61</v>
      </c>
      <c r="C10" s="4" t="s">
        <v>12</v>
      </c>
      <c r="D10" s="9">
        <v>0.08</v>
      </c>
      <c r="E10" s="9">
        <v>12623.7</v>
      </c>
      <c r="F10" s="5" t="s">
        <v>14</v>
      </c>
      <c r="G10" s="10">
        <f t="shared" ref="G10:G28" si="1">D10*E10</f>
        <v>1009.8960000000001</v>
      </c>
    </row>
    <row r="11" spans="1:8" ht="37.5" customHeight="1" x14ac:dyDescent="0.25">
      <c r="A11" s="4">
        <f t="shared" si="0"/>
        <v>3</v>
      </c>
      <c r="B11" s="8" t="s">
        <v>17</v>
      </c>
      <c r="C11" s="4" t="s">
        <v>15</v>
      </c>
      <c r="D11" s="9">
        <v>0.17</v>
      </c>
      <c r="E11" s="9">
        <v>12623.7</v>
      </c>
      <c r="F11" s="5" t="s">
        <v>16</v>
      </c>
      <c r="G11" s="10">
        <f t="shared" si="1"/>
        <v>2146.0290000000005</v>
      </c>
    </row>
    <row r="12" spans="1:8" ht="36.75" customHeight="1" x14ac:dyDescent="0.25">
      <c r="A12" s="4">
        <f t="shared" si="0"/>
        <v>4</v>
      </c>
      <c r="B12" s="8" t="s">
        <v>18</v>
      </c>
      <c r="C12" s="4" t="s">
        <v>19</v>
      </c>
      <c r="D12" s="9">
        <v>7.0000000000000007E-2</v>
      </c>
      <c r="E12" s="9">
        <v>12623.7</v>
      </c>
      <c r="F12" s="5" t="s">
        <v>20</v>
      </c>
      <c r="G12" s="10">
        <f t="shared" si="1"/>
        <v>883.65900000000011</v>
      </c>
    </row>
    <row r="13" spans="1:8" ht="68.25" customHeight="1" x14ac:dyDescent="0.25">
      <c r="A13" s="4">
        <f t="shared" si="0"/>
        <v>5</v>
      </c>
      <c r="B13" s="8" t="s">
        <v>21</v>
      </c>
      <c r="C13" s="4" t="s">
        <v>22</v>
      </c>
      <c r="D13" s="9">
        <v>0.04</v>
      </c>
      <c r="E13" s="9">
        <v>12623.7</v>
      </c>
      <c r="F13" s="5" t="s">
        <v>23</v>
      </c>
      <c r="G13" s="10">
        <f t="shared" si="1"/>
        <v>504.94800000000004</v>
      </c>
    </row>
    <row r="14" spans="1:8" ht="47.25" x14ac:dyDescent="0.25">
      <c r="A14" s="4">
        <f t="shared" si="0"/>
        <v>6</v>
      </c>
      <c r="B14" s="8" t="s">
        <v>24</v>
      </c>
      <c r="C14" s="4" t="s">
        <v>25</v>
      </c>
      <c r="D14" s="9">
        <v>0.21</v>
      </c>
      <c r="E14" s="9">
        <v>12623.7</v>
      </c>
      <c r="F14" s="5" t="s">
        <v>26</v>
      </c>
      <c r="G14" s="10">
        <f t="shared" si="1"/>
        <v>2650.9769999999999</v>
      </c>
    </row>
    <row r="15" spans="1:8" ht="31.5" x14ac:dyDescent="0.25">
      <c r="A15" s="4">
        <f t="shared" si="0"/>
        <v>7</v>
      </c>
      <c r="B15" s="8" t="s">
        <v>62</v>
      </c>
      <c r="C15" s="4" t="s">
        <v>27</v>
      </c>
      <c r="D15" s="9">
        <v>0.19</v>
      </c>
      <c r="E15" s="9">
        <v>12623.7</v>
      </c>
      <c r="F15" s="5" t="s">
        <v>14</v>
      </c>
      <c r="G15" s="10">
        <f t="shared" si="1"/>
        <v>2398.5030000000002</v>
      </c>
    </row>
    <row r="16" spans="1:8" ht="31.5" x14ac:dyDescent="0.25">
      <c r="A16" s="4">
        <f t="shared" si="0"/>
        <v>8</v>
      </c>
      <c r="B16" s="8" t="s">
        <v>28</v>
      </c>
      <c r="C16" s="4" t="s">
        <v>27</v>
      </c>
      <c r="D16" s="9">
        <v>0.2</v>
      </c>
      <c r="E16" s="9">
        <v>12623.7</v>
      </c>
      <c r="F16" s="5" t="s">
        <v>23</v>
      </c>
      <c r="G16" s="10">
        <f t="shared" si="1"/>
        <v>2524.7400000000002</v>
      </c>
    </row>
    <row r="17" spans="1:7" ht="33" customHeight="1" x14ac:dyDescent="0.25">
      <c r="A17" s="4">
        <f t="shared" si="0"/>
        <v>9</v>
      </c>
      <c r="B17" s="8" t="s">
        <v>29</v>
      </c>
      <c r="C17" s="4" t="s">
        <v>12</v>
      </c>
      <c r="D17" s="9">
        <v>0.54</v>
      </c>
      <c r="E17" s="9">
        <v>12623.7</v>
      </c>
      <c r="F17" s="5" t="s">
        <v>26</v>
      </c>
      <c r="G17" s="10">
        <f t="shared" si="1"/>
        <v>6816.7980000000007</v>
      </c>
    </row>
    <row r="18" spans="1:7" ht="21.6" customHeight="1" x14ac:dyDescent="0.25">
      <c r="A18" s="4">
        <f t="shared" si="0"/>
        <v>10</v>
      </c>
      <c r="B18" s="8" t="s">
        <v>30</v>
      </c>
      <c r="C18" s="4" t="s">
        <v>12</v>
      </c>
      <c r="D18" s="9">
        <v>0.46</v>
      </c>
      <c r="E18" s="9">
        <v>12623.7</v>
      </c>
      <c r="F18" s="5" t="s">
        <v>26</v>
      </c>
      <c r="G18" s="10">
        <f t="shared" si="1"/>
        <v>5806.902000000001</v>
      </c>
    </row>
    <row r="19" spans="1:7" ht="18" customHeight="1" x14ac:dyDescent="0.25">
      <c r="A19" s="4">
        <f t="shared" si="0"/>
        <v>11</v>
      </c>
      <c r="B19" s="8" t="s">
        <v>31</v>
      </c>
      <c r="C19" s="4" t="s">
        <v>27</v>
      </c>
      <c r="D19" s="9">
        <v>0.05</v>
      </c>
      <c r="E19" s="9">
        <v>12623.7</v>
      </c>
      <c r="F19" s="5" t="s">
        <v>32</v>
      </c>
      <c r="G19" s="10">
        <f t="shared" si="1"/>
        <v>631.18500000000006</v>
      </c>
    </row>
    <row r="20" spans="1:7" ht="78.75" customHeight="1" x14ac:dyDescent="0.25">
      <c r="A20" s="4">
        <f t="shared" si="0"/>
        <v>12</v>
      </c>
      <c r="B20" s="8" t="s">
        <v>33</v>
      </c>
      <c r="C20" s="4" t="s">
        <v>27</v>
      </c>
      <c r="D20" s="9">
        <v>0.08</v>
      </c>
      <c r="E20" s="9">
        <v>12623.7</v>
      </c>
      <c r="F20" s="5" t="s">
        <v>34</v>
      </c>
      <c r="G20" s="10">
        <f t="shared" si="1"/>
        <v>1009.8960000000001</v>
      </c>
    </row>
    <row r="21" spans="1:7" ht="31.5" x14ac:dyDescent="0.25">
      <c r="A21" s="4">
        <f t="shared" si="0"/>
        <v>13</v>
      </c>
      <c r="B21" s="8" t="s">
        <v>35</v>
      </c>
      <c r="C21" s="4" t="s">
        <v>36</v>
      </c>
      <c r="D21" s="9">
        <v>0.48</v>
      </c>
      <c r="E21" s="9">
        <v>12623.7</v>
      </c>
      <c r="F21" s="5" t="s">
        <v>23</v>
      </c>
      <c r="G21" s="10">
        <f t="shared" si="1"/>
        <v>6059.3760000000002</v>
      </c>
    </row>
    <row r="22" spans="1:7" x14ac:dyDescent="0.25">
      <c r="A22" s="4">
        <f t="shared" si="0"/>
        <v>14</v>
      </c>
      <c r="B22" s="8" t="s">
        <v>49</v>
      </c>
      <c r="C22" s="4" t="s">
        <v>37</v>
      </c>
      <c r="D22" s="9">
        <v>1.1299999999999999</v>
      </c>
      <c r="E22" s="9">
        <v>12623.7</v>
      </c>
      <c r="F22" s="5" t="s">
        <v>26</v>
      </c>
      <c r="G22" s="10">
        <f>D22*E22</f>
        <v>14264.780999999999</v>
      </c>
    </row>
    <row r="23" spans="1:7" ht="31.5" x14ac:dyDescent="0.25">
      <c r="A23" s="4">
        <f t="shared" si="0"/>
        <v>15</v>
      </c>
      <c r="B23" s="8" t="s">
        <v>65</v>
      </c>
      <c r="C23" s="4" t="s">
        <v>38</v>
      </c>
      <c r="D23" s="9">
        <v>3.23</v>
      </c>
      <c r="E23" s="9">
        <v>12623.7</v>
      </c>
      <c r="F23" s="5" t="s">
        <v>39</v>
      </c>
      <c r="G23" s="10">
        <f t="shared" si="1"/>
        <v>40774.550999999999</v>
      </c>
    </row>
    <row r="24" spans="1:7" ht="31.5" x14ac:dyDescent="0.25">
      <c r="A24" s="4">
        <f>A23+1</f>
        <v>16</v>
      </c>
      <c r="B24" s="11" t="s">
        <v>40</v>
      </c>
      <c r="C24" s="4" t="s">
        <v>41</v>
      </c>
      <c r="D24" s="9">
        <f>6095.96*1.04</f>
        <v>6339.7984000000006</v>
      </c>
      <c r="E24" s="9">
        <v>6</v>
      </c>
      <c r="F24" s="6" t="s">
        <v>26</v>
      </c>
      <c r="G24" s="10">
        <f t="shared" si="1"/>
        <v>38038.790400000005</v>
      </c>
    </row>
    <row r="25" spans="1:7" x14ac:dyDescent="0.25">
      <c r="A25" s="4">
        <f t="shared" si="0"/>
        <v>17</v>
      </c>
      <c r="B25" s="11" t="s">
        <v>42</v>
      </c>
      <c r="C25" s="4" t="s">
        <v>12</v>
      </c>
      <c r="D25" s="9">
        <v>1.71</v>
      </c>
      <c r="E25" s="9">
        <v>12623.7</v>
      </c>
      <c r="F25" s="6" t="s">
        <v>26</v>
      </c>
      <c r="G25" s="10">
        <f t="shared" si="1"/>
        <v>21586.527000000002</v>
      </c>
    </row>
    <row r="26" spans="1:7" x14ac:dyDescent="0.25">
      <c r="A26" s="4">
        <f t="shared" si="0"/>
        <v>18</v>
      </c>
      <c r="B26" s="11" t="s">
        <v>43</v>
      </c>
      <c r="C26" s="4" t="s">
        <v>44</v>
      </c>
      <c r="D26" s="9">
        <v>0.14000000000000001</v>
      </c>
      <c r="E26" s="9">
        <v>12623.7</v>
      </c>
      <c r="F26" s="6" t="s">
        <v>26</v>
      </c>
      <c r="G26" s="10">
        <f t="shared" si="1"/>
        <v>1767.3180000000002</v>
      </c>
    </row>
    <row r="27" spans="1:7" ht="30" customHeight="1" x14ac:dyDescent="0.25">
      <c r="A27" s="4">
        <f t="shared" si="0"/>
        <v>19</v>
      </c>
      <c r="B27" s="12" t="s">
        <v>45</v>
      </c>
      <c r="C27" s="9" t="s">
        <v>12</v>
      </c>
      <c r="D27" s="9">
        <v>1.32</v>
      </c>
      <c r="E27" s="9">
        <v>12623.7</v>
      </c>
      <c r="F27" s="6" t="s">
        <v>26</v>
      </c>
      <c r="G27" s="10">
        <f t="shared" si="1"/>
        <v>16663.284000000003</v>
      </c>
    </row>
    <row r="28" spans="1:7" s="3" customFormat="1" ht="47.25" x14ac:dyDescent="0.25">
      <c r="A28" s="13">
        <f t="shared" si="0"/>
        <v>20</v>
      </c>
      <c r="B28" s="14" t="s">
        <v>92</v>
      </c>
      <c r="C28" s="15" t="s">
        <v>12</v>
      </c>
      <c r="D28" s="15">
        <v>1.83</v>
      </c>
      <c r="E28" s="15">
        <v>12623.7</v>
      </c>
      <c r="F28" s="57" t="s">
        <v>26</v>
      </c>
      <c r="G28" s="10">
        <f t="shared" si="1"/>
        <v>23101.371000000003</v>
      </c>
    </row>
    <row r="29" spans="1:7" s="17" customFormat="1" x14ac:dyDescent="0.25">
      <c r="A29" s="81" t="s">
        <v>48</v>
      </c>
      <c r="B29" s="82"/>
      <c r="C29" s="82"/>
      <c r="D29" s="82"/>
      <c r="E29" s="82"/>
      <c r="F29" s="83"/>
      <c r="G29" s="58">
        <f>SUM(G9:G28)+0.02</f>
        <v>192931.60940000002</v>
      </c>
    </row>
    <row r="30" spans="1:7" x14ac:dyDescent="0.25">
      <c r="A30" s="75" t="s">
        <v>47</v>
      </c>
      <c r="B30" s="75"/>
      <c r="C30" s="75"/>
      <c r="D30" s="75"/>
      <c r="E30" s="75"/>
      <c r="F30" s="75"/>
      <c r="G30" s="75"/>
    </row>
    <row r="31" spans="1:7" ht="51" customHeight="1" x14ac:dyDescent="0.25">
      <c r="A31" s="4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5" t="s">
        <v>5</v>
      </c>
      <c r="G31" s="6" t="s">
        <v>6</v>
      </c>
    </row>
    <row r="32" spans="1:7" ht="21.75" customHeight="1" x14ac:dyDescent="0.25">
      <c r="A32" s="4">
        <v>1</v>
      </c>
      <c r="B32" s="18" t="s">
        <v>63</v>
      </c>
      <c r="C32" s="19"/>
      <c r="D32" s="9"/>
      <c r="E32" s="16"/>
      <c r="F32" s="5" t="s">
        <v>64</v>
      </c>
      <c r="G32" s="35">
        <v>8518.1200000000008</v>
      </c>
    </row>
    <row r="33" spans="1:7" ht="24.75" hidden="1" customHeight="1" x14ac:dyDescent="0.25">
      <c r="A33" s="4">
        <v>2</v>
      </c>
      <c r="B33" s="8" t="s">
        <v>7</v>
      </c>
      <c r="C33" s="4" t="s">
        <v>8</v>
      </c>
      <c r="D33" s="9">
        <v>14.62</v>
      </c>
      <c r="E33" s="9">
        <v>5600</v>
      </c>
      <c r="F33" s="5" t="s">
        <v>9</v>
      </c>
      <c r="G33" s="10">
        <v>0</v>
      </c>
    </row>
    <row r="34" spans="1:7" ht="24" hidden="1" customHeight="1" x14ac:dyDescent="0.25">
      <c r="A34" s="4">
        <v>3</v>
      </c>
      <c r="B34" s="8" t="s">
        <v>10</v>
      </c>
      <c r="C34" s="4" t="s">
        <v>8</v>
      </c>
      <c r="D34" s="9">
        <v>10.55</v>
      </c>
      <c r="E34" s="9">
        <v>5600</v>
      </c>
      <c r="F34" s="5" t="s">
        <v>9</v>
      </c>
      <c r="G34" s="10">
        <v>0</v>
      </c>
    </row>
    <row r="35" spans="1:7" s="20" customFormat="1" x14ac:dyDescent="0.25">
      <c r="A35" s="67" t="s">
        <v>48</v>
      </c>
      <c r="B35" s="68"/>
      <c r="C35" s="68"/>
      <c r="D35" s="68"/>
      <c r="E35" s="68"/>
      <c r="F35" s="68"/>
      <c r="G35" s="55">
        <f>SUM(G32:G34)</f>
        <v>8518.1200000000008</v>
      </c>
    </row>
    <row r="36" spans="1:7" s="17" customFormat="1" x14ac:dyDescent="0.25">
      <c r="A36" s="69" t="s">
        <v>50</v>
      </c>
      <c r="B36" s="70"/>
      <c r="C36" s="70"/>
      <c r="D36" s="70"/>
      <c r="E36" s="70"/>
      <c r="F36" s="71"/>
      <c r="G36" s="55">
        <f>G29+G35</f>
        <v>201449.72940000001</v>
      </c>
    </row>
    <row r="37" spans="1:7" s="26" customFormat="1" ht="22.5" customHeight="1" x14ac:dyDescent="0.3">
      <c r="A37" s="72" t="s">
        <v>103</v>
      </c>
      <c r="B37" s="73"/>
      <c r="C37" s="73"/>
      <c r="D37" s="73"/>
      <c r="E37" s="73"/>
      <c r="F37" s="73"/>
      <c r="G37" s="73"/>
    </row>
    <row r="38" spans="1:7" s="26" customFormat="1" ht="20.25" customHeight="1" x14ac:dyDescent="0.3">
      <c r="A38" s="72" t="s">
        <v>104</v>
      </c>
      <c r="B38" s="74"/>
      <c r="C38" s="74"/>
      <c r="D38" s="74"/>
      <c r="E38" s="74"/>
      <c r="F38" s="74"/>
      <c r="G38" s="74"/>
    </row>
    <row r="39" spans="1:7" s="26" customFormat="1" ht="20.45" customHeight="1" x14ac:dyDescent="0.3">
      <c r="A39" s="65" t="s">
        <v>53</v>
      </c>
      <c r="B39" s="66"/>
      <c r="C39" s="66"/>
      <c r="D39" s="66"/>
      <c r="E39" s="66"/>
      <c r="F39" s="66"/>
      <c r="G39" s="66"/>
    </row>
    <row r="40" spans="1:7" s="26" customFormat="1" ht="19.5" customHeight="1" x14ac:dyDescent="0.3">
      <c r="A40" s="65" t="s">
        <v>54</v>
      </c>
      <c r="B40" s="66"/>
      <c r="C40" s="66"/>
      <c r="D40" s="66"/>
      <c r="E40" s="66"/>
      <c r="F40" s="66"/>
      <c r="G40" s="66"/>
    </row>
    <row r="41" spans="1:7" s="26" customFormat="1" ht="16.899999999999999" customHeight="1" x14ac:dyDescent="0.3">
      <c r="A41" s="65" t="s">
        <v>55</v>
      </c>
      <c r="B41" s="66"/>
      <c r="C41" s="66"/>
      <c r="D41" s="66"/>
      <c r="E41" s="66"/>
      <c r="F41" s="66"/>
      <c r="G41" s="66"/>
    </row>
    <row r="42" spans="1:7" s="21" customFormat="1" ht="18.75" x14ac:dyDescent="0.3">
      <c r="A42" s="27"/>
      <c r="B42" s="28"/>
      <c r="C42" s="27" t="s">
        <v>56</v>
      </c>
      <c r="D42" s="28"/>
      <c r="E42" s="29"/>
      <c r="F42" s="30"/>
      <c r="G42" s="27"/>
    </row>
    <row r="43" spans="1:7" s="21" customFormat="1" ht="37.9" customHeight="1" x14ac:dyDescent="0.3">
      <c r="A43" s="27"/>
      <c r="B43" s="27"/>
      <c r="C43" s="27"/>
      <c r="D43" s="28"/>
      <c r="E43" s="27"/>
      <c r="F43" s="30"/>
      <c r="G43" s="27"/>
    </row>
    <row r="44" spans="1:7" ht="18.75" x14ac:dyDescent="0.3">
      <c r="A44" s="31"/>
      <c r="B44" s="31" t="s">
        <v>57</v>
      </c>
      <c r="C44" s="31" t="s">
        <v>66</v>
      </c>
      <c r="D44" s="31"/>
      <c r="E44" s="31"/>
      <c r="F44" s="32"/>
      <c r="G44" s="33"/>
    </row>
    <row r="45" spans="1:7" ht="18.75" x14ac:dyDescent="0.3">
      <c r="A45" s="31"/>
      <c r="B45" s="31"/>
      <c r="C45" s="31"/>
      <c r="D45" s="31"/>
      <c r="E45" s="31"/>
      <c r="F45" s="34"/>
      <c r="G45" s="33"/>
    </row>
    <row r="46" spans="1:7" ht="18.75" x14ac:dyDescent="0.3">
      <c r="A46" s="31"/>
      <c r="B46" s="31" t="s">
        <v>58</v>
      </c>
      <c r="C46" s="31" t="s">
        <v>100</v>
      </c>
      <c r="D46" s="31"/>
      <c r="E46" s="31"/>
      <c r="F46" s="32"/>
      <c r="G46" s="33"/>
    </row>
    <row r="47" spans="1:7" ht="18.75" x14ac:dyDescent="0.3">
      <c r="A47" s="31"/>
      <c r="B47" s="31"/>
      <c r="C47" s="31"/>
      <c r="D47" s="31"/>
      <c r="E47" s="31"/>
      <c r="F47" s="34"/>
      <c r="G47" s="33"/>
    </row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31496062992125984" right="0.31496062992125984" top="0.15748031496062992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2023-01-31T07:07:07Z</dcterms:modified>
</cp:coreProperties>
</file>