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сводная'!$A$1:$N$41</definedName>
  </definedNames>
  <calcPr calcId="125725"/>
</workbook>
</file>

<file path=xl/calcChain.xml><?xml version="1.0" encoding="utf-8"?>
<calcChain xmlns="http://schemas.openxmlformats.org/spreadsheetml/2006/main">
  <c r="K36" i="19"/>
  <c r="L36"/>
  <c r="M36"/>
  <c r="N36"/>
  <c r="K33"/>
  <c r="L33"/>
  <c r="M33"/>
  <c r="N33"/>
  <c r="K32"/>
  <c r="L32"/>
  <c r="M32"/>
  <c r="N32"/>
  <c r="N30"/>
  <c r="N31"/>
  <c r="N29"/>
  <c r="K26"/>
  <c r="L26"/>
  <c r="M26"/>
  <c r="N26"/>
  <c r="N9"/>
  <c r="N10"/>
  <c r="N11"/>
  <c r="N12"/>
  <c r="N13"/>
  <c r="N14"/>
  <c r="N15"/>
  <c r="N16"/>
  <c r="N17"/>
  <c r="N18"/>
  <c r="N19"/>
  <c r="N20"/>
  <c r="N21"/>
  <c r="N22"/>
  <c r="N23"/>
  <c r="N24"/>
  <c r="N25"/>
  <c r="N8"/>
  <c r="H21"/>
  <c r="I21"/>
  <c r="J21" s="1"/>
  <c r="H22"/>
  <c r="I22" s="1"/>
  <c r="J22" s="1"/>
  <c r="H23"/>
  <c r="I23"/>
  <c r="J23" s="1"/>
  <c r="L22"/>
  <c r="M22" s="1"/>
  <c r="L21"/>
  <c r="M21" s="1"/>
  <c r="L20"/>
  <c r="H35"/>
  <c r="I35"/>
  <c r="J35" s="1"/>
  <c r="I29"/>
  <c r="J29"/>
  <c r="H31"/>
  <c r="I31"/>
  <c r="J31" s="1"/>
  <c r="J32" s="1"/>
  <c r="A31"/>
  <c r="H30"/>
  <c r="I30"/>
  <c r="I32" s="1"/>
  <c r="H8"/>
  <c r="I8"/>
  <c r="J8" s="1"/>
  <c r="H9"/>
  <c r="I9" s="1"/>
  <c r="J9" s="1"/>
  <c r="H10"/>
  <c r="I10"/>
  <c r="J10" s="1"/>
  <c r="H11"/>
  <c r="I11" s="1"/>
  <c r="J11" s="1"/>
  <c r="H12"/>
  <c r="I12"/>
  <c r="J12" s="1"/>
  <c r="H13"/>
  <c r="I13" s="1"/>
  <c r="J13" s="1"/>
  <c r="H14"/>
  <c r="I14"/>
  <c r="J14" s="1"/>
  <c r="H15"/>
  <c r="I15" s="1"/>
  <c r="J15" s="1"/>
  <c r="H16"/>
  <c r="I16"/>
  <c r="J16" s="1"/>
  <c r="H17"/>
  <c r="I17" s="1"/>
  <c r="J17" s="1"/>
  <c r="H18"/>
  <c r="I18"/>
  <c r="J18" s="1"/>
  <c r="H19"/>
  <c r="I19" s="1"/>
  <c r="J19" s="1"/>
  <c r="H20"/>
  <c r="I20"/>
  <c r="J20" s="1"/>
  <c r="H24"/>
  <c r="I24" s="1"/>
  <c r="J24" s="1"/>
  <c r="H25"/>
  <c r="I25"/>
  <c r="J25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J30"/>
  <c r="J26" l="1"/>
  <c r="J33" s="1"/>
  <c r="J36"/>
  <c r="I26"/>
  <c r="I33" s="1"/>
  <c r="G33" s="1"/>
  <c r="G36" s="1"/>
  <c r="H26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<sst xmlns="http://schemas.openxmlformats.org/spreadsheetml/2006/main" count="105" uniqueCount="68">
  <si>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</si>
  <si>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</si>
  <si>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</si>
  <si>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</si>
  <si>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</si>
  <si>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</si>
  <si>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</si>
  <si>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</si>
  <si>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</si>
  <si>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</si>
  <si>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</si>
  <si>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</si>
  <si>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</si>
  <si>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</si>
  <si>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</si>
  <si>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</si>
  <si>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</si>
  <si>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</si>
  <si>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</si>
  <si>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</si>
  <si>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</si>
  <si>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</si>
  <si>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</si>
  <si>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</si>
  <si>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</si>
  <si>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</si>
  <si>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</si>
  <si>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</si>
  <si>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</si>
  <si>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</si>
  <si>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</si>
  <si>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</si>
  <si>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</si>
  <si>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</si>
  <si>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</si>
  <si>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</si>
  <si>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</si>
  <si>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</si>
  <si>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</si>
  <si>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</si>
  <si>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</si>
  <si>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</si>
  <si>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</si>
  <si>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</si>
  <si>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</si>
  <si>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</si>
  <si>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</si>
  <si>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</si>
  <si>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</si>
  <si>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Костычева д. 14 корп. 2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</si>
  <si>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</si>
  <si>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</si>
  <si>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</si>
  <si>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</si>
  <si>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</si>
  <si>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</si>
  <si>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</si>
  <si>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</si>
  <si>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Ед.изм.</t>
  </si>
  <si>
    <t>Цена (руб.)</t>
  </si>
  <si>
    <t>Объем</t>
  </si>
  <si>
    <t>Количество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</si>
  <si>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</si>
  <si>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</si>
  <si>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</si>
  <si>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 xml:space="preserve">Тариф c КРСОИ на 1м2/мес. в руб. </t>
  </si>
  <si>
    <t>Коммунальные ресурсы потребляемые в целях содержания общего имущества в многоквартирном доме (КРСОИ) с 01.07.2021</t>
  </si>
  <si>
    <t>Расчет платы за услуги (работы)  по содержанию,управлению и текущему ремонту  общего имущества многоквартирного дома с 01.02.2022 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</si>
</sst>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/>
    <xf numFmtId="0" fontId="3" fillId="3" borderId="0" xfId="0" applyFont="1" applyFill="1"/>
    <xf numFmtId="0" fontId="3" fillId="4" borderId="4" xfId="0" applyFont="1" applyFill="1" applyBorder="1" applyAlignment="1">
      <alignment horizontal="right"/>
    </xf>
    <xf numFmtId="4" fontId="3" fillId="4" borderId="4" xfId="0" applyNumberFormat="1" applyFont="1" applyFill="1" applyBorder="1" applyAlignment="1">
      <alignment horizontal="right"/>
    </xf>
    <xf numFmtId="4" fontId="3" fillId="4" borderId="1" xfId="0" applyNumberFormat="1" applyFont="1" applyFill="1" applyBorder="1"/>
    <xf numFmtId="4" fontId="4" fillId="4" borderId="2" xfId="0" applyNumberFormat="1" applyFont="1" applyFill="1" applyBorder="1" applyAlignment="1">
      <alignment horizontal="center"/>
    </xf>
    <xf numFmtId="4" fontId="3" fillId="4" borderId="2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/>
    <xf numFmtId="0" fontId="2" fillId="2" borderId="2" xfId="0" applyFont="1" applyFill="1" applyBorder="1"/>
    <xf numFmtId="165" fontId="2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4" fontId="4" fillId="4" borderId="2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2" fillId="0" borderId="5" xfId="0" applyNumberFormat="1" applyFont="1" applyBorder="1" applyAlignment="1"/>
    <xf numFmtId="0" fontId="0" fillId="0" borderId="5" xfId="0" applyBorder="1" applyAlignment="1"/>
    <xf numFmtId="0" fontId="4" fillId="0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4" fillId="4" borderId="6" xfId="0" applyFont="1" applyFill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0" borderId="7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42"/>
  <sheetViews>
    <sheetView tabSelected="1" view="pageBreakPreview" zoomScale="55" zoomScaleNormal="100" zoomScaleSheetLayoutView="55" workbookViewId="0">
      <selection activeCell="B9" sqref="B9"/>
    </sheetView>
  </sheetViews>
  <sheetFormatPr defaultColWidth="8.85546875" defaultRowHeight="15.75"/>
  <cols>
    <col min="1" max="1" width="5.85546875" style="2" customWidth="1"/>
    <col min="2" max="2" width="48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22.85546875" style="1" customWidth="1"/>
    <col min="7" max="7" width="14.5703125" style="1" hidden="1" customWidth="1"/>
    <col min="8" max="8" width="18.85546875" style="42" hidden="1" customWidth="1"/>
    <col min="9" max="9" width="16.28515625" style="30" hidden="1" customWidth="1"/>
    <col min="10" max="10" width="13.28515625" style="30" hidden="1" customWidth="1"/>
    <col min="11" max="11" width="13" style="2" hidden="1" customWidth="1"/>
    <col min="12" max="12" width="15.7109375" style="2" hidden="1" customWidth="1"/>
    <col min="13" max="13" width="12.28515625" style="2" hidden="1" customWidth="1"/>
    <col min="14" max="14" width="14.28515625" style="66" customWidth="1"/>
    <col min="15" max="16384" width="8.85546875" style="2"/>
  </cols>
  <sheetData>
    <row r="1" spans="1:14">
      <c r="B1" s="2" t="s">
        <v>46</v>
      </c>
      <c r="G1" s="7"/>
      <c r="H1" s="29" t="s">
        <v>35</v>
      </c>
    </row>
    <row r="2" spans="1:14">
      <c r="F2" s="8" t="s">
        <v>36</v>
      </c>
      <c r="G2" s="8"/>
      <c r="H2" s="31"/>
    </row>
    <row r="3" spans="1:14" ht="15" customHeight="1">
      <c r="A3" s="74" t="s">
        <v>67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s="43" customFormat="1" ht="34.5" customHeight="1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</row>
    <row r="5" spans="1:14" ht="20.25" customHeight="1">
      <c r="A5" s="9"/>
      <c r="B5" s="9" t="s">
        <v>49</v>
      </c>
      <c r="C5" s="9" t="s">
        <v>29</v>
      </c>
      <c r="D5" s="10">
        <v>2973.8</v>
      </c>
      <c r="E5" s="10">
        <v>2973.8</v>
      </c>
      <c r="F5" s="11"/>
      <c r="G5" s="11"/>
      <c r="H5" s="32"/>
      <c r="I5" s="33"/>
      <c r="K5" s="9"/>
      <c r="L5" s="9"/>
    </row>
    <row r="6" spans="1:14" ht="20.25" customHeight="1">
      <c r="A6" s="78" t="s">
        <v>34</v>
      </c>
      <c r="B6" s="78"/>
      <c r="C6" s="78"/>
      <c r="D6" s="78"/>
      <c r="E6" s="78"/>
      <c r="F6" s="78"/>
      <c r="G6" s="78"/>
      <c r="H6" s="78"/>
      <c r="I6" s="78"/>
      <c r="K6" s="72" t="s">
        <v>47</v>
      </c>
      <c r="L6" s="73"/>
      <c r="M6" s="73"/>
    </row>
    <row r="7" spans="1:14" ht="53.45" customHeight="1">
      <c r="A7" s="12" t="s">
        <v>23</v>
      </c>
      <c r="B7" s="12" t="s">
        <v>24</v>
      </c>
      <c r="C7" s="12" t="s">
        <v>58</v>
      </c>
      <c r="D7" s="12" t="s">
        <v>59</v>
      </c>
      <c r="E7" s="12" t="s">
        <v>60</v>
      </c>
      <c r="F7" s="13" t="s">
        <v>55</v>
      </c>
      <c r="G7" s="13" t="s">
        <v>61</v>
      </c>
      <c r="H7" s="34" t="s">
        <v>33</v>
      </c>
      <c r="I7" s="28" t="s">
        <v>25</v>
      </c>
      <c r="J7" s="34" t="s">
        <v>43</v>
      </c>
      <c r="K7" s="12" t="s">
        <v>48</v>
      </c>
      <c r="L7" s="12"/>
      <c r="M7" s="63"/>
      <c r="N7" s="34" t="s">
        <v>43</v>
      </c>
    </row>
    <row r="8" spans="1:14" ht="63">
      <c r="A8" s="12">
        <v>1</v>
      </c>
      <c r="B8" s="14" t="s">
        <v>12</v>
      </c>
      <c r="C8" s="12" t="s">
        <v>27</v>
      </c>
      <c r="D8" s="6">
        <v>0.33</v>
      </c>
      <c r="E8" s="6">
        <v>2973.8</v>
      </c>
      <c r="F8" s="13" t="s">
        <v>28</v>
      </c>
      <c r="G8" s="13">
        <v>12</v>
      </c>
      <c r="H8" s="35">
        <f t="shared" ref="H8:H25" si="0">D8*E8</f>
        <v>981.35400000000016</v>
      </c>
      <c r="I8" s="28">
        <f t="shared" ref="I8:I25" si="1">H8*G8</f>
        <v>11776.248000000001</v>
      </c>
      <c r="J8" s="36">
        <f>I8/G8/E8</f>
        <v>0.33</v>
      </c>
      <c r="K8" s="12"/>
      <c r="L8" s="12"/>
      <c r="M8" s="63"/>
      <c r="N8" s="67">
        <f>J8*1.04</f>
        <v>0.34320000000000001</v>
      </c>
    </row>
    <row r="9" spans="1:14" ht="63">
      <c r="A9" s="12">
        <f t="shared" ref="A9:A25" si="2">A8+1</f>
        <v>2</v>
      </c>
      <c r="B9" s="47" t="s">
        <v>51</v>
      </c>
      <c r="C9" s="12" t="s">
        <v>27</v>
      </c>
      <c r="D9" s="6">
        <v>0.08</v>
      </c>
      <c r="E9" s="6">
        <v>2973.8</v>
      </c>
      <c r="F9" s="13" t="s">
        <v>28</v>
      </c>
      <c r="G9" s="13">
        <v>12</v>
      </c>
      <c r="H9" s="35">
        <f t="shared" si="0"/>
        <v>237.90400000000002</v>
      </c>
      <c r="I9" s="28">
        <f t="shared" si="1"/>
        <v>2854.8480000000004</v>
      </c>
      <c r="J9" s="36">
        <f t="shared" ref="J9:J25" si="3">I9/G9/E9</f>
        <v>0.08</v>
      </c>
      <c r="K9" s="12"/>
      <c r="L9" s="12"/>
      <c r="M9" s="63"/>
      <c r="N9" s="67">
        <f t="shared" ref="N9:N25" si="4">J9*1.04</f>
        <v>8.320000000000001E-2</v>
      </c>
    </row>
    <row r="10" spans="1:14" ht="63">
      <c r="A10" s="12">
        <f t="shared" si="2"/>
        <v>3</v>
      </c>
      <c r="B10" s="14" t="s">
        <v>13</v>
      </c>
      <c r="C10" s="12" t="s">
        <v>38</v>
      </c>
      <c r="D10" s="6">
        <v>0.16</v>
      </c>
      <c r="E10" s="6">
        <v>2973.8</v>
      </c>
      <c r="F10" s="13" t="s">
        <v>28</v>
      </c>
      <c r="G10" s="13">
        <v>12</v>
      </c>
      <c r="H10" s="35">
        <f t="shared" si="0"/>
        <v>475.80800000000005</v>
      </c>
      <c r="I10" s="28">
        <f t="shared" si="1"/>
        <v>5709.6960000000008</v>
      </c>
      <c r="J10" s="36">
        <f t="shared" si="3"/>
        <v>0.16</v>
      </c>
      <c r="K10" s="12"/>
      <c r="L10" s="12"/>
      <c r="M10" s="63"/>
      <c r="N10" s="67">
        <f t="shared" si="4"/>
        <v>0.16640000000000002</v>
      </c>
    </row>
    <row r="11" spans="1:14" ht="30" customHeight="1">
      <c r="A11" s="12">
        <f t="shared" si="2"/>
        <v>4</v>
      </c>
      <c r="B11" s="14" t="s">
        <v>14</v>
      </c>
      <c r="C11" s="12" t="s">
        <v>39</v>
      </c>
      <c r="D11" s="6">
        <v>7.0000000000000007E-2</v>
      </c>
      <c r="E11" s="6">
        <v>2973.8</v>
      </c>
      <c r="F11" s="13" t="s">
        <v>28</v>
      </c>
      <c r="G11" s="13">
        <v>12</v>
      </c>
      <c r="H11" s="35">
        <f t="shared" si="0"/>
        <v>208.16600000000003</v>
      </c>
      <c r="I11" s="28">
        <f t="shared" si="1"/>
        <v>2497.9920000000002</v>
      </c>
      <c r="J11" s="36">
        <f t="shared" si="3"/>
        <v>7.0000000000000007E-2</v>
      </c>
      <c r="K11" s="12"/>
      <c r="L11" s="12"/>
      <c r="M11" s="63"/>
      <c r="N11" s="67">
        <f t="shared" si="4"/>
        <v>7.2800000000000004E-2</v>
      </c>
    </row>
    <row r="12" spans="1:14" ht="78.75">
      <c r="A12" s="12">
        <f t="shared" si="2"/>
        <v>5</v>
      </c>
      <c r="B12" s="14" t="s">
        <v>15</v>
      </c>
      <c r="C12" s="12" t="s">
        <v>40</v>
      </c>
      <c r="D12" s="6">
        <v>0.04</v>
      </c>
      <c r="E12" s="6">
        <v>2973.8</v>
      </c>
      <c r="F12" s="13" t="s">
        <v>28</v>
      </c>
      <c r="G12" s="13">
        <v>12</v>
      </c>
      <c r="H12" s="35">
        <f t="shared" si="0"/>
        <v>118.95200000000001</v>
      </c>
      <c r="I12" s="28">
        <f t="shared" si="1"/>
        <v>1427.4240000000002</v>
      </c>
      <c r="J12" s="36">
        <f t="shared" si="3"/>
        <v>0.04</v>
      </c>
      <c r="K12" s="12"/>
      <c r="L12" s="12"/>
      <c r="M12" s="63"/>
      <c r="N12" s="67">
        <f t="shared" si="4"/>
        <v>4.1600000000000005E-2</v>
      </c>
    </row>
    <row r="13" spans="1:14" ht="63">
      <c r="A13" s="12">
        <f t="shared" si="2"/>
        <v>6</v>
      </c>
      <c r="B13" s="14" t="s">
        <v>16</v>
      </c>
      <c r="C13" s="12" t="s">
        <v>41</v>
      </c>
      <c r="D13" s="6">
        <v>0.2</v>
      </c>
      <c r="E13" s="6">
        <v>2973.8</v>
      </c>
      <c r="F13" s="13" t="s">
        <v>28</v>
      </c>
      <c r="G13" s="13">
        <v>12</v>
      </c>
      <c r="H13" s="35">
        <f t="shared" si="0"/>
        <v>594.7600000000001</v>
      </c>
      <c r="I13" s="28">
        <f t="shared" si="1"/>
        <v>7137.1200000000008</v>
      </c>
      <c r="J13" s="36">
        <f t="shared" si="3"/>
        <v>0.2</v>
      </c>
      <c r="K13" s="12"/>
      <c r="L13" s="12"/>
      <c r="M13" s="63"/>
      <c r="N13" s="67">
        <f t="shared" si="4"/>
        <v>0.20800000000000002</v>
      </c>
    </row>
    <row r="14" spans="1:14" ht="63">
      <c r="A14" s="12">
        <f t="shared" si="2"/>
        <v>7</v>
      </c>
      <c r="B14" s="14" t="s">
        <v>52</v>
      </c>
      <c r="C14" s="12" t="s">
        <v>5</v>
      </c>
      <c r="D14" s="6">
        <v>0.18000000000000002</v>
      </c>
      <c r="E14" s="6">
        <v>2973.8</v>
      </c>
      <c r="F14" s="13" t="s">
        <v>28</v>
      </c>
      <c r="G14" s="13">
        <v>12</v>
      </c>
      <c r="H14" s="35">
        <f t="shared" si="0"/>
        <v>535.28400000000011</v>
      </c>
      <c r="I14" s="28">
        <f t="shared" si="1"/>
        <v>6423.4080000000013</v>
      </c>
      <c r="J14" s="36">
        <f t="shared" si="3"/>
        <v>0.18000000000000002</v>
      </c>
      <c r="K14" s="12"/>
      <c r="L14" s="12"/>
      <c r="M14" s="63"/>
      <c r="N14" s="67">
        <f t="shared" si="4"/>
        <v>0.18720000000000003</v>
      </c>
    </row>
    <row r="15" spans="1:14" ht="63">
      <c r="A15" s="12">
        <f t="shared" si="2"/>
        <v>8</v>
      </c>
      <c r="B15" s="14" t="s">
        <v>17</v>
      </c>
      <c r="C15" s="12" t="s">
        <v>5</v>
      </c>
      <c r="D15" s="6">
        <v>0.19</v>
      </c>
      <c r="E15" s="6">
        <v>2973.8</v>
      </c>
      <c r="F15" s="13" t="s">
        <v>28</v>
      </c>
      <c r="G15" s="13">
        <v>12</v>
      </c>
      <c r="H15" s="35">
        <f t="shared" si="0"/>
        <v>565.02200000000005</v>
      </c>
      <c r="I15" s="28">
        <f t="shared" si="1"/>
        <v>6780.264000000001</v>
      </c>
      <c r="J15" s="36">
        <f t="shared" si="3"/>
        <v>0.19</v>
      </c>
      <c r="K15" s="12"/>
      <c r="L15" s="12"/>
      <c r="M15" s="63"/>
      <c r="N15" s="67">
        <f t="shared" si="4"/>
        <v>0.1976</v>
      </c>
    </row>
    <row r="16" spans="1:14" ht="33" customHeight="1">
      <c r="A16" s="12">
        <f t="shared" si="2"/>
        <v>9</v>
      </c>
      <c r="B16" s="14" t="s">
        <v>53</v>
      </c>
      <c r="C16" s="12" t="s">
        <v>27</v>
      </c>
      <c r="D16" s="6">
        <v>0.52</v>
      </c>
      <c r="E16" s="6">
        <v>2973.8</v>
      </c>
      <c r="F16" s="13" t="s">
        <v>54</v>
      </c>
      <c r="G16" s="13">
        <v>12</v>
      </c>
      <c r="H16" s="35">
        <f t="shared" si="0"/>
        <v>1546.3760000000002</v>
      </c>
      <c r="I16" s="28">
        <f t="shared" si="1"/>
        <v>18556.512000000002</v>
      </c>
      <c r="J16" s="36">
        <f t="shared" si="3"/>
        <v>0.52</v>
      </c>
      <c r="K16" s="12"/>
      <c r="L16" s="12"/>
      <c r="M16" s="63"/>
      <c r="N16" s="67">
        <f t="shared" si="4"/>
        <v>0.54080000000000006</v>
      </c>
    </row>
    <row r="17" spans="1:14" ht="33" customHeight="1">
      <c r="A17" s="12">
        <f t="shared" si="2"/>
        <v>10</v>
      </c>
      <c r="B17" s="14" t="s">
        <v>44</v>
      </c>
      <c r="C17" s="12" t="s">
        <v>45</v>
      </c>
      <c r="D17" s="6">
        <v>0.44</v>
      </c>
      <c r="E17" s="6">
        <v>2973.8</v>
      </c>
      <c r="F17" s="13" t="s">
        <v>54</v>
      </c>
      <c r="G17" s="13">
        <v>12</v>
      </c>
      <c r="H17" s="35">
        <f t="shared" si="0"/>
        <v>1308.472</v>
      </c>
      <c r="I17" s="28">
        <f t="shared" si="1"/>
        <v>15701.664000000001</v>
      </c>
      <c r="J17" s="36">
        <f t="shared" si="3"/>
        <v>0.43999999999999995</v>
      </c>
      <c r="K17" s="12"/>
      <c r="L17" s="12"/>
      <c r="M17" s="63"/>
      <c r="N17" s="67">
        <f t="shared" si="4"/>
        <v>0.45759999999999995</v>
      </c>
    </row>
    <row r="18" spans="1:14" ht="41.25" customHeight="1">
      <c r="A18" s="12">
        <f t="shared" si="2"/>
        <v>11</v>
      </c>
      <c r="B18" s="14" t="s">
        <v>18</v>
      </c>
      <c r="C18" s="12" t="s">
        <v>5</v>
      </c>
      <c r="D18" s="6">
        <v>0.05</v>
      </c>
      <c r="E18" s="6">
        <v>2973.8</v>
      </c>
      <c r="F18" s="13" t="s">
        <v>1</v>
      </c>
      <c r="G18" s="13">
        <v>12</v>
      </c>
      <c r="H18" s="35">
        <f t="shared" si="0"/>
        <v>148.69000000000003</v>
      </c>
      <c r="I18" s="28">
        <f t="shared" si="1"/>
        <v>1784.2800000000002</v>
      </c>
      <c r="J18" s="36">
        <f t="shared" si="3"/>
        <v>0.05</v>
      </c>
      <c r="K18" s="12"/>
      <c r="L18" s="12"/>
      <c r="M18" s="63"/>
      <c r="N18" s="67">
        <f t="shared" si="4"/>
        <v>5.2000000000000005E-2</v>
      </c>
    </row>
    <row r="19" spans="1:14" ht="96" customHeight="1">
      <c r="A19" s="12">
        <f t="shared" si="2"/>
        <v>12</v>
      </c>
      <c r="B19" s="14" t="s">
        <v>19</v>
      </c>
      <c r="C19" s="12" t="s">
        <v>5</v>
      </c>
      <c r="D19" s="6">
        <v>0.08</v>
      </c>
      <c r="E19" s="6">
        <v>2973.8</v>
      </c>
      <c r="F19" s="13" t="s">
        <v>63</v>
      </c>
      <c r="G19" s="13">
        <v>12</v>
      </c>
      <c r="H19" s="35">
        <f t="shared" si="0"/>
        <v>237.90400000000002</v>
      </c>
      <c r="I19" s="28">
        <f t="shared" si="1"/>
        <v>2854.8480000000004</v>
      </c>
      <c r="J19" s="36">
        <f t="shared" si="3"/>
        <v>0.08</v>
      </c>
      <c r="K19" s="12"/>
      <c r="L19" s="12"/>
      <c r="M19" s="63"/>
      <c r="N19" s="67">
        <f t="shared" si="4"/>
        <v>8.320000000000001E-2</v>
      </c>
    </row>
    <row r="20" spans="1:14" ht="31.5">
      <c r="A20" s="12">
        <f t="shared" si="2"/>
        <v>13</v>
      </c>
      <c r="B20" s="14" t="s">
        <v>2</v>
      </c>
      <c r="C20" s="12" t="s">
        <v>42</v>
      </c>
      <c r="D20" s="6">
        <v>0.57000000000000006</v>
      </c>
      <c r="E20" s="6">
        <v>2973.8</v>
      </c>
      <c r="F20" s="13" t="s">
        <v>0</v>
      </c>
      <c r="G20" s="13">
        <v>12</v>
      </c>
      <c r="H20" s="35">
        <f t="shared" si="0"/>
        <v>1695.0660000000003</v>
      </c>
      <c r="I20" s="28">
        <f t="shared" si="1"/>
        <v>20340.792000000001</v>
      </c>
      <c r="J20" s="36">
        <f t="shared" si="3"/>
        <v>0.56999999999999995</v>
      </c>
      <c r="K20" s="12">
        <v>19640</v>
      </c>
      <c r="L20" s="12">
        <f>K20/12/E20</f>
        <v>0.55036205079920186</v>
      </c>
      <c r="M20" s="63"/>
      <c r="N20" s="67">
        <f t="shared" si="4"/>
        <v>0.59279999999999999</v>
      </c>
    </row>
    <row r="21" spans="1:14" ht="31.5">
      <c r="A21" s="12">
        <f t="shared" si="2"/>
        <v>14</v>
      </c>
      <c r="B21" s="14" t="s">
        <v>50</v>
      </c>
      <c r="C21" s="12" t="s">
        <v>4</v>
      </c>
      <c r="D21" s="6">
        <v>1.2</v>
      </c>
      <c r="E21" s="6">
        <v>2973.8</v>
      </c>
      <c r="F21" s="13" t="s">
        <v>54</v>
      </c>
      <c r="G21" s="13">
        <v>12</v>
      </c>
      <c r="H21" s="35">
        <f t="shared" si="0"/>
        <v>3568.56</v>
      </c>
      <c r="I21" s="28">
        <f t="shared" si="1"/>
        <v>42822.720000000001</v>
      </c>
      <c r="J21" s="36">
        <f t="shared" si="3"/>
        <v>1.2</v>
      </c>
      <c r="K21" s="6">
        <v>239.5</v>
      </c>
      <c r="L21" s="6">
        <f>(2675.61+285+42.41)*12</f>
        <v>36036.239999999998</v>
      </c>
      <c r="M21" s="63">
        <f>L21*0.06+L21</f>
        <v>38198.414399999994</v>
      </c>
      <c r="N21" s="67">
        <f t="shared" si="4"/>
        <v>1.248</v>
      </c>
    </row>
    <row r="22" spans="1:14" ht="47.25">
      <c r="A22" s="12">
        <f t="shared" si="2"/>
        <v>15</v>
      </c>
      <c r="B22" s="14" t="s">
        <v>64</v>
      </c>
      <c r="C22" s="12" t="s">
        <v>3</v>
      </c>
      <c r="D22" s="6">
        <v>4.6000000000000005</v>
      </c>
      <c r="E22" s="6">
        <v>2973.8</v>
      </c>
      <c r="F22" s="13" t="s">
        <v>6</v>
      </c>
      <c r="G22" s="13">
        <v>12</v>
      </c>
      <c r="H22" s="35">
        <f t="shared" si="0"/>
        <v>13679.480000000003</v>
      </c>
      <c r="I22" s="28">
        <f t="shared" si="1"/>
        <v>164153.76000000004</v>
      </c>
      <c r="J22" s="36">
        <f t="shared" si="3"/>
        <v>4.6000000000000005</v>
      </c>
      <c r="K22" s="12">
        <v>1611</v>
      </c>
      <c r="L22" s="12">
        <f>(8849.69+305+488.82)*12</f>
        <v>115722.12</v>
      </c>
      <c r="M22" s="63">
        <f>L22*0.06+L22</f>
        <v>122665.4472</v>
      </c>
      <c r="N22" s="67">
        <f t="shared" si="4"/>
        <v>4.7840000000000007</v>
      </c>
    </row>
    <row r="23" spans="1:14">
      <c r="A23" s="12">
        <f t="shared" si="2"/>
        <v>16</v>
      </c>
      <c r="B23" s="15" t="s">
        <v>20</v>
      </c>
      <c r="C23" s="5" t="s">
        <v>27</v>
      </c>
      <c r="D23" s="6">
        <v>1.25</v>
      </c>
      <c r="E23" s="6">
        <v>2973.8</v>
      </c>
      <c r="F23" s="13" t="s">
        <v>54</v>
      </c>
      <c r="G23" s="13">
        <v>12</v>
      </c>
      <c r="H23" s="35">
        <f t="shared" si="0"/>
        <v>3717.25</v>
      </c>
      <c r="I23" s="28">
        <f t="shared" si="1"/>
        <v>44607</v>
      </c>
      <c r="J23" s="36">
        <f t="shared" si="3"/>
        <v>1.25</v>
      </c>
      <c r="K23" s="12"/>
      <c r="L23" s="12"/>
      <c r="M23" s="63"/>
      <c r="N23" s="67">
        <f t="shared" si="4"/>
        <v>1.3</v>
      </c>
    </row>
    <row r="24" spans="1:14">
      <c r="A24" s="12">
        <f t="shared" si="2"/>
        <v>17</v>
      </c>
      <c r="B24" s="15" t="s">
        <v>21</v>
      </c>
      <c r="C24" s="5" t="s">
        <v>30</v>
      </c>
      <c r="D24" s="6">
        <v>0.13</v>
      </c>
      <c r="E24" s="6">
        <v>2973.8</v>
      </c>
      <c r="F24" s="13" t="s">
        <v>54</v>
      </c>
      <c r="G24" s="13">
        <v>12</v>
      </c>
      <c r="H24" s="35">
        <f t="shared" si="0"/>
        <v>386.59400000000005</v>
      </c>
      <c r="I24" s="28">
        <f t="shared" si="1"/>
        <v>4639.1280000000006</v>
      </c>
      <c r="J24" s="36">
        <f t="shared" si="3"/>
        <v>0.13</v>
      </c>
      <c r="K24" s="12"/>
      <c r="L24" s="12"/>
      <c r="M24" s="63"/>
      <c r="N24" s="67">
        <f t="shared" si="4"/>
        <v>0.13520000000000001</v>
      </c>
    </row>
    <row r="25" spans="1:14" ht="48.75" customHeight="1">
      <c r="A25" s="12">
        <f t="shared" si="2"/>
        <v>18</v>
      </c>
      <c r="B25" s="45" t="s">
        <v>22</v>
      </c>
      <c r="C25" s="4" t="s">
        <v>27</v>
      </c>
      <c r="D25" s="6">
        <v>1.27</v>
      </c>
      <c r="E25" s="6">
        <v>2973.8</v>
      </c>
      <c r="F25" s="13" t="s">
        <v>54</v>
      </c>
      <c r="G25" s="13">
        <v>12</v>
      </c>
      <c r="H25" s="35">
        <f t="shared" si="0"/>
        <v>3776.7260000000001</v>
      </c>
      <c r="I25" s="28">
        <f t="shared" si="1"/>
        <v>45320.712</v>
      </c>
      <c r="J25" s="36">
        <f t="shared" si="3"/>
        <v>1.27</v>
      </c>
      <c r="K25" s="12"/>
      <c r="L25" s="12"/>
      <c r="M25" s="63"/>
      <c r="N25" s="67">
        <f t="shared" si="4"/>
        <v>1.3208</v>
      </c>
    </row>
    <row r="26" spans="1:14" s="48" customFormat="1">
      <c r="A26" s="76" t="s">
        <v>57</v>
      </c>
      <c r="B26" s="79"/>
      <c r="C26" s="76"/>
      <c r="D26" s="76"/>
      <c r="E26" s="76"/>
      <c r="F26" s="76"/>
      <c r="G26" s="49"/>
      <c r="H26" s="50">
        <f>SUM(H8:H25)</f>
        <v>33782.368000000002</v>
      </c>
      <c r="I26" s="50">
        <f>SUM(I8:I25)</f>
        <v>405388.41600000003</v>
      </c>
      <c r="J26" s="50">
        <f>SUM(J8:J25)</f>
        <v>11.360000000000001</v>
      </c>
      <c r="K26" s="50">
        <f t="shared" ref="K26:N26" si="5">SUM(K8:K25)</f>
        <v>21490.5</v>
      </c>
      <c r="L26" s="50">
        <f t="shared" si="5"/>
        <v>151758.91036205081</v>
      </c>
      <c r="M26" s="50">
        <f t="shared" si="5"/>
        <v>160863.8616</v>
      </c>
      <c r="N26" s="68">
        <f t="shared" si="5"/>
        <v>11.814400000000001</v>
      </c>
    </row>
    <row r="27" spans="1:14">
      <c r="A27" s="78" t="s">
        <v>7</v>
      </c>
      <c r="B27" s="78"/>
      <c r="C27" s="78"/>
      <c r="D27" s="78"/>
      <c r="E27" s="78"/>
      <c r="F27" s="78"/>
      <c r="G27" s="78"/>
      <c r="H27" s="78"/>
      <c r="I27" s="78"/>
      <c r="K27" s="30"/>
      <c r="L27" s="30"/>
      <c r="N27" s="67"/>
    </row>
    <row r="28" spans="1:14" ht="56.25" customHeight="1">
      <c r="A28" s="12" t="s">
        <v>23</v>
      </c>
      <c r="B28" s="12" t="s">
        <v>24</v>
      </c>
      <c r="C28" s="12" t="s">
        <v>58</v>
      </c>
      <c r="D28" s="12" t="s">
        <v>59</v>
      </c>
      <c r="E28" s="12" t="s">
        <v>60</v>
      </c>
      <c r="F28" s="13" t="s">
        <v>55</v>
      </c>
      <c r="G28" s="13" t="s">
        <v>61</v>
      </c>
      <c r="H28" s="34" t="s">
        <v>33</v>
      </c>
      <c r="I28" s="28" t="s">
        <v>25</v>
      </c>
      <c r="J28" s="34" t="s">
        <v>43</v>
      </c>
      <c r="K28" s="12"/>
      <c r="L28" s="12"/>
      <c r="M28" s="63"/>
      <c r="N28" s="34" t="s">
        <v>43</v>
      </c>
    </row>
    <row r="29" spans="1:14" ht="28.15" customHeight="1">
      <c r="A29" s="12">
        <v>1</v>
      </c>
      <c r="B29" s="16" t="s">
        <v>7</v>
      </c>
      <c r="C29" s="17"/>
      <c r="D29" s="6">
        <v>1.43</v>
      </c>
      <c r="E29" s="12">
        <v>2973.8</v>
      </c>
      <c r="F29" s="13" t="s">
        <v>32</v>
      </c>
      <c r="G29" s="13">
        <v>12</v>
      </c>
      <c r="H29" s="35"/>
      <c r="I29" s="28">
        <f>D29*E29*G29</f>
        <v>51030.407999999996</v>
      </c>
      <c r="J29" s="36">
        <f>I29/G29/E29</f>
        <v>1.4299999999999997</v>
      </c>
      <c r="K29" s="12"/>
      <c r="L29" s="12"/>
      <c r="M29" s="63"/>
      <c r="N29" s="67">
        <f>J29*1.04</f>
        <v>1.4871999999999999</v>
      </c>
    </row>
    <row r="30" spans="1:14" ht="36.6" customHeight="1">
      <c r="A30" s="12">
        <v>2</v>
      </c>
      <c r="B30" s="14" t="s">
        <v>10</v>
      </c>
      <c r="C30" s="12" t="s">
        <v>9</v>
      </c>
      <c r="D30" s="6">
        <v>14.06</v>
      </c>
      <c r="E30" s="6">
        <v>1400</v>
      </c>
      <c r="F30" s="13" t="s">
        <v>32</v>
      </c>
      <c r="G30" s="13">
        <v>1</v>
      </c>
      <c r="H30" s="35">
        <f>D30*E30</f>
        <v>19684</v>
      </c>
      <c r="I30" s="28">
        <f>H30*G30</f>
        <v>19684</v>
      </c>
      <c r="J30" s="36">
        <f>I30/12/E29</f>
        <v>0.55159504113704116</v>
      </c>
      <c r="K30" s="12"/>
      <c r="L30" s="12"/>
      <c r="M30" s="63"/>
      <c r="N30" s="67">
        <f t="shared" ref="N30:N31" si="6">J30*1.04</f>
        <v>0.57365884278252288</v>
      </c>
    </row>
    <row r="31" spans="1:14" ht="34.5" customHeight="1">
      <c r="A31" s="12">
        <f>A30+1</f>
        <v>3</v>
      </c>
      <c r="B31" s="14" t="s">
        <v>11</v>
      </c>
      <c r="C31" s="12" t="s">
        <v>9</v>
      </c>
      <c r="D31" s="6">
        <v>10.14</v>
      </c>
      <c r="E31" s="6">
        <v>1400</v>
      </c>
      <c r="F31" s="13" t="s">
        <v>32</v>
      </c>
      <c r="G31" s="13">
        <v>1</v>
      </c>
      <c r="H31" s="35">
        <f>D31*E31</f>
        <v>14196</v>
      </c>
      <c r="I31" s="28">
        <f>H31*G31</f>
        <v>14196</v>
      </c>
      <c r="J31" s="36">
        <f>I31/12/E29</f>
        <v>0.3978075189992602</v>
      </c>
      <c r="K31" s="12"/>
      <c r="L31" s="12"/>
      <c r="M31" s="63"/>
      <c r="N31" s="67">
        <f t="shared" si="6"/>
        <v>0.41371981975923061</v>
      </c>
    </row>
    <row r="32" spans="1:14" s="52" customFormat="1">
      <c r="A32" s="75" t="s">
        <v>57</v>
      </c>
      <c r="B32" s="75"/>
      <c r="C32" s="75"/>
      <c r="D32" s="75"/>
      <c r="E32" s="75"/>
      <c r="F32" s="75"/>
      <c r="G32" s="53"/>
      <c r="H32" s="54"/>
      <c r="I32" s="57">
        <f>SUM(I29:I31)</f>
        <v>84910.407999999996</v>
      </c>
      <c r="J32" s="55">
        <f>SUM(J29:J31)</f>
        <v>2.3794025601363011</v>
      </c>
      <c r="K32" s="55">
        <f t="shared" ref="K32:N32" si="7">SUM(K29:K31)</f>
        <v>0</v>
      </c>
      <c r="L32" s="55">
        <f t="shared" si="7"/>
        <v>0</v>
      </c>
      <c r="M32" s="55">
        <f t="shared" si="7"/>
        <v>0</v>
      </c>
      <c r="N32" s="69">
        <f t="shared" si="7"/>
        <v>2.4745786625417532</v>
      </c>
    </row>
    <row r="33" spans="1:14" s="48" customFormat="1">
      <c r="A33" s="76" t="s">
        <v>26</v>
      </c>
      <c r="B33" s="76"/>
      <c r="C33" s="76"/>
      <c r="D33" s="76"/>
      <c r="E33" s="76"/>
      <c r="F33" s="76"/>
      <c r="G33" s="49">
        <f>I33/12/E29</f>
        <v>13.739402560136302</v>
      </c>
      <c r="H33" s="50"/>
      <c r="I33" s="56">
        <f>I26+I32</f>
        <v>490298.82400000002</v>
      </c>
      <c r="J33" s="51">
        <f>J26+J32</f>
        <v>13.739402560136302</v>
      </c>
      <c r="K33" s="51">
        <f t="shared" ref="K33:N33" si="8">K26+K32</f>
        <v>21490.5</v>
      </c>
      <c r="L33" s="51">
        <f t="shared" si="8"/>
        <v>151758.91036205081</v>
      </c>
      <c r="M33" s="51">
        <f t="shared" si="8"/>
        <v>160863.8616</v>
      </c>
      <c r="N33" s="70">
        <f t="shared" si="8"/>
        <v>14.288978662541755</v>
      </c>
    </row>
    <row r="34" spans="1:14">
      <c r="A34" s="80" t="s">
        <v>62</v>
      </c>
      <c r="B34" s="81"/>
      <c r="C34" s="81"/>
      <c r="D34" s="81"/>
      <c r="E34" s="81"/>
      <c r="F34" s="81"/>
      <c r="G34" s="81"/>
      <c r="H34" s="81"/>
      <c r="I34" s="81"/>
      <c r="J34" s="82"/>
      <c r="K34" s="30"/>
      <c r="L34" s="30"/>
      <c r="N34" s="67"/>
    </row>
    <row r="35" spans="1:14" s="27" customFormat="1" ht="63">
      <c r="A35" s="44">
        <v>1</v>
      </c>
      <c r="B35" s="46" t="s">
        <v>66</v>
      </c>
      <c r="C35" s="25" t="s">
        <v>27</v>
      </c>
      <c r="D35" s="26">
        <v>1.03</v>
      </c>
      <c r="E35" s="6">
        <v>2973.8</v>
      </c>
      <c r="F35" s="61" t="s">
        <v>8</v>
      </c>
      <c r="G35" s="13">
        <v>12</v>
      </c>
      <c r="H35" s="35">
        <f>D35*E35</f>
        <v>3063.0140000000001</v>
      </c>
      <c r="I35" s="28">
        <f>H35*G35</f>
        <v>36756.168000000005</v>
      </c>
      <c r="J35" s="62">
        <f>I35/G35/E35</f>
        <v>1.03</v>
      </c>
      <c r="K35" s="24"/>
      <c r="L35" s="24"/>
      <c r="M35" s="64"/>
      <c r="N35" s="65">
        <v>1.03</v>
      </c>
    </row>
    <row r="36" spans="1:14" s="27" customFormat="1">
      <c r="A36" s="76" t="s">
        <v>65</v>
      </c>
      <c r="B36" s="76"/>
      <c r="C36" s="76"/>
      <c r="D36" s="76"/>
      <c r="E36" s="76"/>
      <c r="F36" s="76"/>
      <c r="G36" s="58">
        <f>G33+D35</f>
        <v>14.769402560136301</v>
      </c>
      <c r="H36" s="59"/>
      <c r="I36" s="60"/>
      <c r="J36" s="55">
        <f>J35+J33</f>
        <v>14.769402560136301</v>
      </c>
      <c r="K36" s="55">
        <f t="shared" ref="K36:N36" si="9">K35+K33</f>
        <v>21490.5</v>
      </c>
      <c r="L36" s="55">
        <f t="shared" si="9"/>
        <v>151758.91036205081</v>
      </c>
      <c r="M36" s="55">
        <f t="shared" si="9"/>
        <v>160863.8616</v>
      </c>
      <c r="N36" s="69">
        <f t="shared" si="9"/>
        <v>15.318978662541754</v>
      </c>
    </row>
    <row r="37" spans="1:14" ht="13.15" customHeight="1">
      <c r="A37" s="18" t="s">
        <v>31</v>
      </c>
      <c r="B37" s="77" t="s">
        <v>56</v>
      </c>
      <c r="C37" s="77"/>
      <c r="D37" s="77"/>
      <c r="E37" s="77"/>
      <c r="F37" s="77"/>
      <c r="G37" s="77"/>
      <c r="H37" s="77"/>
      <c r="I37" s="77"/>
      <c r="K37" s="18"/>
      <c r="L37" s="18"/>
    </row>
    <row r="38" spans="1:14">
      <c r="A38" s="19"/>
      <c r="B38" s="77"/>
      <c r="C38" s="77"/>
      <c r="D38" s="77"/>
      <c r="E38" s="77"/>
      <c r="F38" s="77"/>
      <c r="G38" s="77"/>
      <c r="H38" s="77"/>
      <c r="I38" s="77"/>
      <c r="K38" s="19"/>
      <c r="L38" s="19"/>
    </row>
    <row r="39" spans="1:14" ht="24" customHeight="1">
      <c r="A39" s="19"/>
      <c r="B39" s="77"/>
      <c r="C39" s="77"/>
      <c r="D39" s="77"/>
      <c r="E39" s="77"/>
      <c r="F39" s="77"/>
      <c r="G39" s="77"/>
      <c r="H39" s="77"/>
      <c r="I39" s="77"/>
      <c r="K39" s="19"/>
      <c r="L39" s="19"/>
    </row>
    <row r="40" spans="1:14">
      <c r="A40" s="19"/>
      <c r="B40" s="19"/>
      <c r="C40" s="19"/>
      <c r="D40" s="19"/>
      <c r="E40" s="19"/>
      <c r="F40" s="20"/>
      <c r="G40" s="20"/>
      <c r="H40" s="37"/>
      <c r="I40" s="38"/>
      <c r="K40" s="19"/>
      <c r="L40" s="19"/>
    </row>
    <row r="41" spans="1:14" s="3" customFormat="1">
      <c r="A41" s="21"/>
      <c r="B41" s="22"/>
      <c r="C41" s="21"/>
      <c r="D41" s="22" t="s">
        <v>37</v>
      </c>
      <c r="F41" s="23"/>
      <c r="G41" s="23"/>
      <c r="H41" s="39"/>
      <c r="I41" s="40"/>
      <c r="J41" s="41"/>
      <c r="K41" s="21"/>
      <c r="L41" s="21"/>
      <c r="N41" s="71"/>
    </row>
    <row r="42" spans="1:14" s="3" customFormat="1" ht="37.9" customHeight="1">
      <c r="A42" s="21"/>
      <c r="B42" s="21"/>
      <c r="C42" s="21"/>
      <c r="D42" s="22"/>
      <c r="E42" s="21"/>
      <c r="F42" s="23"/>
      <c r="G42" s="23"/>
      <c r="H42" s="39"/>
      <c r="I42" s="40"/>
      <c r="J42" s="41"/>
      <c r="K42" s="21"/>
      <c r="L42" s="21"/>
      <c r="N42" s="71"/>
    </row>
  </sheetData>
  <mergeCells count="10">
    <mergeCell ref="K6:M6"/>
    <mergeCell ref="A32:F32"/>
    <mergeCell ref="A33:F33"/>
    <mergeCell ref="B37:I39"/>
    <mergeCell ref="A6:I6"/>
    <mergeCell ref="A26:F26"/>
    <mergeCell ref="A27:I27"/>
    <mergeCell ref="A34:J34"/>
    <mergeCell ref="A36:F36"/>
    <mergeCell ref="A3:N4"/>
  </mergeCells>
  <phoneticPr fontId="0" type="noConversion"/>
  <pageMargins left="0" right="0" top="0.15748031496062992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2019-10-29T13:32:43Z</cp:lastPrinted>
  <dcterms:created xsi:type="dcterms:W3CDTF">1996-10-08T23:32:33Z</dcterms:created>
  <dcterms:modified xsi:type="dcterms:W3CDTF">2022-02-14T11:41:21Z</dcterms:modified>
</cp:coreProperties>
</file>